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D.1.4.1 - SILNOPROUDÁ ELE..." sheetId="2" r:id="rId2"/>
  </sheets>
  <definedNames>
    <definedName name="_xlnm._FilterDatabase" localSheetId="1" hidden="1">'D.1.4.1 - SILNOPROUDÁ ELE...'!$C$124:$K$206</definedName>
    <definedName name="_xlnm.Print_Titles" localSheetId="1">'D.1.4.1 - SILNOPROUDÁ ELE...'!$124:$124</definedName>
    <definedName name="_xlnm.Print_Titles" localSheetId="0">'Rekapitulace stavby'!$92:$92</definedName>
    <definedName name="_xlnm.Print_Area" localSheetId="1">'D.1.4.1 - SILNOPROUDÁ ELE...'!$C$112:$J$206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127" i="2"/>
  <c r="J37"/>
  <c r="J36"/>
  <c r="AY95" i="1"/>
  <c r="J35" i="2"/>
  <c r="AX95" i="1"/>
  <c r="BI206" i="2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98"/>
  <c r="F119"/>
  <c r="E117"/>
  <c r="F89"/>
  <c r="E87"/>
  <c r="J24"/>
  <c r="E24"/>
  <c r="J92" s="1"/>
  <c r="J23"/>
  <c r="J21"/>
  <c r="E21"/>
  <c r="J121" s="1"/>
  <c r="J20"/>
  <c r="J18"/>
  <c r="E18"/>
  <c r="F92" s="1"/>
  <c r="J17"/>
  <c r="J15"/>
  <c r="E15"/>
  <c r="F91" s="1"/>
  <c r="J14"/>
  <c r="J12"/>
  <c r="J119" s="1"/>
  <c r="E7"/>
  <c r="E115"/>
  <c r="L90" i="1"/>
  <c r="AM90"/>
  <c r="AM89"/>
  <c r="L89"/>
  <c r="AM87"/>
  <c r="L87"/>
  <c r="L85"/>
  <c r="L84"/>
  <c r="J191" i="2"/>
  <c r="BK186"/>
  <c r="J183"/>
  <c r="J181"/>
  <c r="BK178"/>
  <c r="J173"/>
  <c r="J167"/>
  <c r="BK162"/>
  <c r="BK152"/>
  <c r="J142"/>
  <c r="J135"/>
  <c r="AS94" i="1"/>
  <c r="J205" i="2"/>
  <c r="BK201"/>
  <c r="J200"/>
  <c r="BK195"/>
  <c r="BK190"/>
  <c r="J177"/>
  <c r="J166"/>
  <c r="BK156"/>
  <c r="BK145"/>
  <c r="BK131"/>
  <c r="BK129"/>
  <c r="BK191"/>
  <c r="BK187"/>
  <c r="BK169"/>
  <c r="J164"/>
  <c r="J156"/>
  <c r="J148"/>
  <c r="J131"/>
  <c r="BK197"/>
  <c r="J186"/>
  <c r="BK184"/>
  <c r="J182"/>
  <c r="BK179"/>
  <c r="BK175"/>
  <c r="J169"/>
  <c r="BK155"/>
  <c r="BK148"/>
  <c r="J140"/>
  <c r="BK133"/>
  <c r="BK203"/>
  <c r="J202"/>
  <c r="BK206"/>
  <c r="J196"/>
  <c r="J194"/>
  <c r="BK189"/>
  <c r="J178"/>
  <c r="BK170"/>
  <c r="BK158"/>
  <c r="J152"/>
  <c r="J144"/>
  <c r="J133"/>
  <c r="J199"/>
  <c r="BK192"/>
  <c r="J172"/>
  <c r="J168"/>
  <c r="J162"/>
  <c r="J155"/>
  <c r="J150"/>
  <c r="J139"/>
  <c r="J134"/>
  <c r="J188"/>
  <c r="J185"/>
  <c r="BK183"/>
  <c r="BK181"/>
  <c r="J180"/>
  <c r="J176"/>
  <c r="J171"/>
  <c r="J158"/>
  <c r="J153"/>
  <c r="J145"/>
  <c r="BK136"/>
  <c r="BK205"/>
  <c r="BK202"/>
  <c r="J201"/>
  <c r="J197"/>
  <c r="BK194"/>
  <c r="J192"/>
  <c r="J187"/>
  <c r="J175"/>
  <c r="BK160"/>
  <c r="BK150"/>
  <c r="BK139"/>
  <c r="BK134"/>
  <c r="BK199"/>
  <c r="J190"/>
  <c r="BK173"/>
  <c r="J170"/>
  <c r="BK166"/>
  <c r="J160"/>
  <c r="BK154"/>
  <c r="BK144"/>
  <c r="BK137"/>
  <c r="J129"/>
  <c r="J189"/>
  <c r="BK185"/>
  <c r="J184"/>
  <c r="BK182"/>
  <c r="BK180"/>
  <c r="BK177"/>
  <c r="BK172"/>
  <c r="BK164"/>
  <c r="J154"/>
  <c r="BK147"/>
  <c r="J137"/>
  <c r="J130"/>
  <c r="J206"/>
  <c r="J203"/>
  <c r="BK200"/>
  <c r="BK196"/>
  <c r="J195"/>
  <c r="BK193"/>
  <c r="J179"/>
  <c r="BK176"/>
  <c r="BK168"/>
  <c r="J157"/>
  <c r="J147"/>
  <c r="BK142"/>
  <c r="J136"/>
  <c r="BK130"/>
  <c r="J193"/>
  <c r="BK188"/>
  <c r="BK171"/>
  <c r="BK167"/>
  <c r="BK157"/>
  <c r="BK153"/>
  <c r="BK140"/>
  <c r="BK135"/>
  <c r="R128" l="1"/>
  <c r="R126" s="1"/>
  <c r="R125" s="1"/>
  <c r="P138"/>
  <c r="P146"/>
  <c r="P151"/>
  <c r="BK165"/>
  <c r="J165" s="1"/>
  <c r="J104" s="1"/>
  <c r="BK198"/>
  <c r="J198" s="1"/>
  <c r="J105" s="1"/>
  <c r="P128"/>
  <c r="P126" s="1"/>
  <c r="P125" s="1"/>
  <c r="AU95" i="1" s="1"/>
  <c r="AU94" s="1"/>
  <c r="R138" i="2"/>
  <c r="T146"/>
  <c r="T151"/>
  <c r="P159"/>
  <c r="R165"/>
  <c r="P198"/>
  <c r="BK128"/>
  <c r="J128" s="1"/>
  <c r="J99" s="1"/>
  <c r="BK138"/>
  <c r="J138" s="1"/>
  <c r="J100" s="1"/>
  <c r="BK146"/>
  <c r="J146" s="1"/>
  <c r="J101" s="1"/>
  <c r="BK151"/>
  <c r="J151"/>
  <c r="J102" s="1"/>
  <c r="BK159"/>
  <c r="J159" s="1"/>
  <c r="J103" s="1"/>
  <c r="R159"/>
  <c r="T165"/>
  <c r="R198"/>
  <c r="T128"/>
  <c r="T126" s="1"/>
  <c r="T125" s="1"/>
  <c r="T138"/>
  <c r="R146"/>
  <c r="R151"/>
  <c r="T159"/>
  <c r="P165"/>
  <c r="T198"/>
  <c r="E85"/>
  <c r="J89"/>
  <c r="F121"/>
  <c r="J122"/>
  <c r="BE134"/>
  <c r="BE136"/>
  <c r="BE137"/>
  <c r="BE139"/>
  <c r="BE140"/>
  <c r="BE142"/>
  <c r="BE145"/>
  <c r="BE152"/>
  <c r="BE153"/>
  <c r="BE164"/>
  <c r="BE166"/>
  <c r="BE170"/>
  <c r="BE172"/>
  <c r="BE189"/>
  <c r="BE190"/>
  <c r="BE197"/>
  <c r="J91"/>
  <c r="F122"/>
  <c r="BE130"/>
  <c r="BE133"/>
  <c r="BE135"/>
  <c r="BE144"/>
  <c r="BE147"/>
  <c r="BE148"/>
  <c r="BE155"/>
  <c r="BE158"/>
  <c r="BE167"/>
  <c r="BE169"/>
  <c r="BE173"/>
  <c r="BE187"/>
  <c r="BE188"/>
  <c r="BE191"/>
  <c r="BE192"/>
  <c r="BE193"/>
  <c r="BE194"/>
  <c r="BE195"/>
  <c r="BE196"/>
  <c r="BE199"/>
  <c r="BE200"/>
  <c r="BE201"/>
  <c r="BE202"/>
  <c r="BE203"/>
  <c r="BE205"/>
  <c r="BE206"/>
  <c r="BE129"/>
  <c r="BE131"/>
  <c r="BE150"/>
  <c r="BE154"/>
  <c r="BE156"/>
  <c r="BE157"/>
  <c r="BE160"/>
  <c r="BE162"/>
  <c r="BE168"/>
  <c r="BE171"/>
  <c r="BE175"/>
  <c r="BE176"/>
  <c r="BE177"/>
  <c r="BE178"/>
  <c r="BE179"/>
  <c r="BE180"/>
  <c r="BE181"/>
  <c r="BE182"/>
  <c r="BE183"/>
  <c r="BE184"/>
  <c r="BE185"/>
  <c r="BE186"/>
  <c r="F35"/>
  <c r="BB95" i="1"/>
  <c r="BB94" s="1"/>
  <c r="AX94" s="1"/>
  <c r="J34" i="2"/>
  <c r="AW95" i="1"/>
  <c r="F36" i="2"/>
  <c r="BC95" i="1"/>
  <c r="BC94"/>
  <c r="W32" s="1"/>
  <c r="F37" i="2"/>
  <c r="BD95" i="1"/>
  <c r="BD94"/>
  <c r="W33" s="1"/>
  <c r="F34" i="2"/>
  <c r="BA95" i="1"/>
  <c r="BA94"/>
  <c r="AW94" s="1"/>
  <c r="AK30" s="1"/>
  <c r="BK126" i="2" l="1"/>
  <c r="J126" s="1"/>
  <c r="J97" s="1"/>
  <c r="W31" i="1"/>
  <c r="J33" i="2"/>
  <c r="AV95" i="1" s="1"/>
  <c r="AT95" s="1"/>
  <c r="AY94"/>
  <c r="W30"/>
  <c r="F33" i="2"/>
  <c r="AZ95" i="1" s="1"/>
  <c r="AZ94" s="1"/>
  <c r="W29" s="1"/>
  <c r="BK125" i="2" l="1"/>
  <c r="J125" s="1"/>
  <c r="J96" s="1"/>
  <c r="AV94" i="1"/>
  <c r="AK29"/>
  <c r="J30" i="2" l="1"/>
  <c r="AG95" i="1" s="1"/>
  <c r="AG94" s="1"/>
  <c r="AT94"/>
  <c r="AK26" l="1"/>
  <c r="AN94"/>
  <c r="J39" i="2"/>
  <c r="AN95" i="1"/>
  <c r="AK35"/>
</calcChain>
</file>

<file path=xl/sharedStrings.xml><?xml version="1.0" encoding="utf-8"?>
<sst xmlns="http://schemas.openxmlformats.org/spreadsheetml/2006/main" count="1236" uniqueCount="389">
  <si>
    <t>Export Komplet</t>
  </si>
  <si>
    <t/>
  </si>
  <si>
    <t>2.0</t>
  </si>
  <si>
    <t>ZAMOK</t>
  </si>
  <si>
    <t>False</t>
  </si>
  <si>
    <t>{58344acc-f944-41b2-b5de-128573d00ea3}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</si>
  <si>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</si>
  <si>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</si>
  <si>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</si>
  <si>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</si>
  <si>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</si>
  <si>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</si>
  <si>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</si>
  <si>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</si>
  <si>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7061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</si>
  <si>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</si>
  <si>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</si>
  <si>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osvětlení kinosálu Kroměříž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</si>
  <si>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</si>
  <si>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</si>
  <si>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</si>
  <si>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</si>
  <si>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</si>
  <si>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</si>
  <si>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</si>
  <si>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</si>
  <si>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</si>
  <si>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</si>
  <si>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</si>
  <si>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</si>
  <si>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</si>
  <si>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</si>
  <si>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</si>
  <si>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</si>
  <si>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</si>
  <si>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</si>
  <si>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</si>
  <si>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</si>
  <si>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</si>
  <si>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</si>
  <si>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</si>
  <si>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</si>
  <si>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</si>
  <si>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</si>
  <si>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</si>
  <si>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</si>
  <si>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</si>
  <si>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</si>
  <si>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</si>
  <si>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</si>
  <si>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</si>
  <si>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</si>
  <si>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</si>
  <si>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</si>
  <si>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</si>
  <si>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</si>
  <si>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</si>
  <si>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</si>
  <si>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</si>
  <si>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</si>
  <si>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</si>
  <si>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</si>
  <si>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</si>
  <si>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</si>
  <si>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</si>
  <si>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</si>
  <si>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</si>
  <si>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</si>
  <si>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</si>
  <si>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</si>
  <si>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</si>
  <si>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</si>
  <si>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</si>
  <si>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</si>
  <si>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</si>
  <si>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</si>
  <si>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</si>
  <si>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</si>
  <si>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SILNOPROUDÁ ELE...</t>
  </si>
  <si>
    <t>STA</t>
  </si>
  <si>
    <t>1</t>
  </si>
  <si>
    <t>{2952719e-ae4b-4ff8-a713-adede6cc3a94}</t>
  </si>
  <si>
    <t>2</t>
  </si>
  <si>
    <t>KRYCÍ LIST SOUPISU PRACÍ</t>
  </si>
  <si>
    <t>Objekt:</t>
  </si>
  <si>
    <t>D.1.4.1 - SILNOPROUDÁ ELE...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</si>
  <si>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</si>
  <si>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</si>
  <si>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</si>
  <si>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</si>
  <si>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</si>
  <si>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</si>
  <si>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</si>
  <si>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7412 - Ostatní</t>
  </si>
  <si>
    <t xml:space="preserve">    7417 - Elektroinstalační materiál</t>
  </si>
  <si>
    <t xml:space="preserve">    7418 - Ocelové konstrukce a materiál kabelových tras</t>
  </si>
  <si>
    <t xml:space="preserve">    7419 - Kabelové rozvody</t>
  </si>
  <si>
    <t xml:space="preserve">    7420 - Připojení el.zařízení a přístrojů, jenž jsou dodávkou ostatních profesí</t>
  </si>
  <si>
    <t xml:space="preserve">    7421 - Svítidla</t>
  </si>
  <si>
    <t xml:space="preserve">    46-M - Stavební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</si>
  <si>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</si>
  <si>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</si>
  <si>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</si>
  <si>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</si>
  <si>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</si>
  <si>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</si>
  <si>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</si>
  <si>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</si>
  <si>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</si>
  <si>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</si>
  <si>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</si>
  <si>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</si>
  <si>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</si>
  <si>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</si>
  <si>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</si>
  <si>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</si>
  <si>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</si>
  <si>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</si>
  <si>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7412</t>
  </si>
  <si>
    <t>Ostatní</t>
  </si>
  <si>
    <t>K</t>
  </si>
  <si>
    <t>741810003</t>
  </si>
  <si>
    <t>Zkoušky a prohlídky elektrických rozvodů a zařízení celková prohlídka a vyhotovení revizní zprávy pro objem montážních prací přes 500 do 1000 tis. Kč</t>
  </si>
  <si>
    <t>kus</t>
  </si>
  <si>
    <t>4</t>
  </si>
  <si>
    <t>14</t>
  </si>
  <si>
    <t>998741102</t>
  </si>
  <si>
    <t>Přesun hmot tonážní pro silnoproud v objektech v přes 6 do 12 m</t>
  </si>
  <si>
    <t>t</t>
  </si>
  <si>
    <t>-596732023</t>
  </si>
  <si>
    <t>3</t>
  </si>
  <si>
    <t>R-OVL</t>
  </si>
  <si>
    <t>Přezbrojení rozvaděče ovládání včetně výrobní dokumentace</t>
  </si>
  <si>
    <t>kpl</t>
  </si>
  <si>
    <t>-251919061</t>
  </si>
  <si>
    <t>P</t>
  </si>
  <si>
    <t>Poznámka k položce:_x000D_
Přezbrojení DALI předřadníku pro schodišťová svítidla a číslování řad_x000D_
_x000D_
Dali předřadník pro poziční schodišťová svítidla 350-750mA_x000D_
_x000D_
Dali předřadník pro čísla řad 350-750mA</t>
  </si>
  <si>
    <t>RH</t>
  </si>
  <si>
    <t>Úpravy v rozvaděči RH včetně dokumentace</t>
  </si>
  <si>
    <t>-1181945608</t>
  </si>
  <si>
    <t>5</t>
  </si>
  <si>
    <t>D.2</t>
  </si>
  <si>
    <t>Doprava</t>
  </si>
  <si>
    <t>1241627382</t>
  </si>
  <si>
    <t>6</t>
  </si>
  <si>
    <t>Dsp</t>
  </si>
  <si>
    <t>Dokumentace skutečného provedení</t>
  </si>
  <si>
    <t>-1102303933</t>
  </si>
  <si>
    <t>7</t>
  </si>
  <si>
    <t>DM</t>
  </si>
  <si>
    <t>Drobný elektroinstalační materiál</t>
  </si>
  <si>
    <t>-1739355983</t>
  </si>
  <si>
    <t>8</t>
  </si>
  <si>
    <t>PPV</t>
  </si>
  <si>
    <t>Přidružené výkony nezbytně nutné k provedení montážních prací</t>
  </si>
  <si>
    <t>1627347001</t>
  </si>
  <si>
    <t>7417</t>
  </si>
  <si>
    <t>Elektroinstalační materiál</t>
  </si>
  <si>
    <t>9</t>
  </si>
  <si>
    <t>741110002</t>
  </si>
  <si>
    <t>Montáž trubek elektroinstalačních s nasunutím nebo našroubováním do krabic plastových tuhých, uložených pevně, vnější Ø přes 23 do 35 mm</t>
  </si>
  <si>
    <t>m</t>
  </si>
  <si>
    <t>144</t>
  </si>
  <si>
    <t>10</t>
  </si>
  <si>
    <t>M</t>
  </si>
  <si>
    <t>34571092</t>
  </si>
  <si>
    <t>trubka elektroinstalační tuhá z PVC D 17,4/20 mm, délka 3m</t>
  </si>
  <si>
    <t>146</t>
  </si>
  <si>
    <t>Poznámka k položce:_x000D_
Poznámka k položce: bezhalogenová</t>
  </si>
  <si>
    <t>11</t>
  </si>
  <si>
    <t>74212.R02</t>
  </si>
  <si>
    <t>Příchytka tuhé trubky 20 šedá</t>
  </si>
  <si>
    <t>148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</si>
  <si>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</si>
  <si>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</si>
  <si>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186</t>
  </si>
  <si>
    <t>13</t>
  </si>
  <si>
    <t>34571482</t>
  </si>
  <si>
    <t>krabice v uzavřeném provedení PVC s krytím IP 54 čtvercová 100x100mm</t>
  </si>
  <si>
    <t>188</t>
  </si>
  <si>
    <t>7418</t>
  </si>
  <si>
    <t>Ocelové konstrukce a materiál kabelových tras</t>
  </si>
  <si>
    <t>210021071</t>
  </si>
  <si>
    <t>Montáž příchytek pro kabely plastových jednoduchých, průměru 16 až 25 mm</t>
  </si>
  <si>
    <t>210</t>
  </si>
  <si>
    <t>15</t>
  </si>
  <si>
    <t>1218249</t>
  </si>
  <si>
    <t>Příchytka pro stahovací pásek 42mm</t>
  </si>
  <si>
    <t>212</t>
  </si>
  <si>
    <t>Poznámka k položce:_x000D_
Poznámka k položce: Příchytka s hmoždinkou pro uchycení kabelů pomocí stahovacího pásku</t>
  </si>
  <si>
    <t>16</t>
  </si>
  <si>
    <t>34572308</t>
  </si>
  <si>
    <t>páska stahovací kabelová 3,6x200mm</t>
  </si>
  <si>
    <t>ks</t>
  </si>
  <si>
    <t>214</t>
  </si>
  <si>
    <t>7419</t>
  </si>
  <si>
    <t>Kabelové rozvody</t>
  </si>
  <si>
    <t>17</t>
  </si>
  <si>
    <t>741124733</t>
  </si>
  <si>
    <t>Montáž kabel Cu stíněný ovládací žíly 2 až 19x1 mm2 uložený pevně (např. JYTY)</t>
  </si>
  <si>
    <t>11245320</t>
  </si>
  <si>
    <t>18</t>
  </si>
  <si>
    <t>1258824</t>
  </si>
  <si>
    <t>Kabel JYTY-O 7x1</t>
  </si>
  <si>
    <t>-1093928023</t>
  </si>
  <si>
    <t>19</t>
  </si>
  <si>
    <t>733.005.21.0</t>
  </si>
  <si>
    <t>5-žilový vodič AWG 20 (5x0,52)</t>
  </si>
  <si>
    <t>656628282</t>
  </si>
  <si>
    <t>20</t>
  </si>
  <si>
    <t>741122015</t>
  </si>
  <si>
    <t>Montáž kabelů měděných bez ukončení uložených pod omítku plných kulatých (např. CYKY), počtu a průřezu žil 3x1,5 mm2</t>
  </si>
  <si>
    <t>234</t>
  </si>
  <si>
    <t>34111030</t>
  </si>
  <si>
    <t>kabel instalační jádro Cu plné izolace PVC plášť PVC 450/750V (CYKY) 3x1,5mm2</t>
  </si>
  <si>
    <t>236</t>
  </si>
  <si>
    <t>22</t>
  </si>
  <si>
    <t>741122031</t>
  </si>
  <si>
    <t>Montáž kabelů měděných bez ukončení uložených pod omítku plných kulatých (např. CYKY), počtu a průřezu žil 5x1,5 až 2,5 mm2</t>
  </si>
  <si>
    <t>246</t>
  </si>
  <si>
    <t>23</t>
  </si>
  <si>
    <t>34111090</t>
  </si>
  <si>
    <t>kabel instalační jádro Cu plné izolace PVC plášť PVC 450/750V (CYKY) 5x1,5mm2</t>
  </si>
  <si>
    <t>250</t>
  </si>
  <si>
    <t>7420</t>
  </si>
  <si>
    <t>Připojení el.zařízení a přístrojů, jenž jsou dodávkou ostatních profesí</t>
  </si>
  <si>
    <t>24</t>
  </si>
  <si>
    <t>741130115</t>
  </si>
  <si>
    <t>Ukončení šňůr se zapojením počtu a průřezu žil 3x0,35 až 4 mm2</t>
  </si>
  <si>
    <t>276</t>
  </si>
  <si>
    <t>Poznámka k položce:_x000D_
Poznámka k položce: Ukončení kabelu na svorkovnici, případně přípojení stávajícího přístroje</t>
  </si>
  <si>
    <t>25</t>
  </si>
  <si>
    <t>741130144</t>
  </si>
  <si>
    <t>Ukončení šňůr se zapojením počtu a průřezu žil 5x0,5 až 4 mm2</t>
  </si>
  <si>
    <t>278</t>
  </si>
  <si>
    <t>26</t>
  </si>
  <si>
    <t>7420.R1</t>
  </si>
  <si>
    <t>Svorky propojovací pro ukončení volných vývodů</t>
  </si>
  <si>
    <t>280</t>
  </si>
  <si>
    <t>7421</t>
  </si>
  <si>
    <t>Svítidla</t>
  </si>
  <si>
    <t>27</t>
  </si>
  <si>
    <t>Dm_a</t>
  </si>
  <si>
    <t>Původní svítidlo A - demontáž</t>
  </si>
  <si>
    <t>803734409</t>
  </si>
  <si>
    <t>28</t>
  </si>
  <si>
    <t>Dm_b</t>
  </si>
  <si>
    <t>Původní svítidlo B - demontáž</t>
  </si>
  <si>
    <t>722629856</t>
  </si>
  <si>
    <t>29</t>
  </si>
  <si>
    <t>Dm_c</t>
  </si>
  <si>
    <t>Původní svítidlo C - demontáž</t>
  </si>
  <si>
    <t>535793086</t>
  </si>
  <si>
    <t>30</t>
  </si>
  <si>
    <t>Dm_d</t>
  </si>
  <si>
    <t>Původní svítidlo D - demontáž</t>
  </si>
  <si>
    <t>1224947536</t>
  </si>
  <si>
    <t>31</t>
  </si>
  <si>
    <t>Dm_e</t>
  </si>
  <si>
    <t>Původní svítidlo E (vč. lišty) - demontáž</t>
  </si>
  <si>
    <t>939243931</t>
  </si>
  <si>
    <t>32</t>
  </si>
  <si>
    <t>K001</t>
  </si>
  <si>
    <t>Kompletní montáž svítidla A (stěna)</t>
  </si>
  <si>
    <t>286</t>
  </si>
  <si>
    <t>33</t>
  </si>
  <si>
    <t>K002</t>
  </si>
  <si>
    <t>Kompletní montáž svítidla A (strop)</t>
  </si>
  <si>
    <t>288</t>
  </si>
  <si>
    <t>34</t>
  </si>
  <si>
    <t>K003</t>
  </si>
  <si>
    <t>Kompletní montáž svítidla B</t>
  </si>
  <si>
    <t>290</t>
  </si>
  <si>
    <t>Poznámka k položce:_x000D_
Montáž do stávajícího otvoru</t>
  </si>
  <si>
    <t>35</t>
  </si>
  <si>
    <t>K004</t>
  </si>
  <si>
    <t>Kompletní montáž svítidla C</t>
  </si>
  <si>
    <t>292</t>
  </si>
  <si>
    <t>36</t>
  </si>
  <si>
    <t>K005</t>
  </si>
  <si>
    <t>Kompletní montáž svítidla D</t>
  </si>
  <si>
    <t>294</t>
  </si>
  <si>
    <t>37</t>
  </si>
  <si>
    <t>K007</t>
  </si>
  <si>
    <t>Kompletní montáž svítidla E - svítidlo</t>
  </si>
  <si>
    <t>298</t>
  </si>
  <si>
    <t>38</t>
  </si>
  <si>
    <t>K008</t>
  </si>
  <si>
    <t>Kompletní montáž napájecích traf pro svítidla F</t>
  </si>
  <si>
    <t>300</t>
  </si>
  <si>
    <t>39</t>
  </si>
  <si>
    <t>K009</t>
  </si>
  <si>
    <t>Kompletní montáž svítidla X contrast</t>
  </si>
  <si>
    <t>-1251585262</t>
  </si>
  <si>
    <t>40</t>
  </si>
  <si>
    <t>A - STĚNA</t>
  </si>
  <si>
    <t>Jednotky 4x8A</t>
  </si>
  <si>
    <t>-918543737</t>
  </si>
  <si>
    <t>41</t>
  </si>
  <si>
    <t>A - STĚNA.1</t>
  </si>
  <si>
    <t>Napájecí zdroj dali</t>
  </si>
  <si>
    <t>83167338</t>
  </si>
  <si>
    <t>42</t>
  </si>
  <si>
    <t>A - STĚNA.2</t>
  </si>
  <si>
    <t>specifikace viz. Kniha svítidel</t>
  </si>
  <si>
    <t>-897114571</t>
  </si>
  <si>
    <t>43</t>
  </si>
  <si>
    <t>A - STROP</t>
  </si>
  <si>
    <t>-771589476</t>
  </si>
  <si>
    <t>44</t>
  </si>
  <si>
    <t>A - STROP.1</t>
  </si>
  <si>
    <t>1393899129</t>
  </si>
  <si>
    <t>45</t>
  </si>
  <si>
    <t>B</t>
  </si>
  <si>
    <t>91827024</t>
  </si>
  <si>
    <t>46</t>
  </si>
  <si>
    <t>C</t>
  </si>
  <si>
    <t>2020542790</t>
  </si>
  <si>
    <t>47</t>
  </si>
  <si>
    <t>-1927442585</t>
  </si>
  <si>
    <t>48</t>
  </si>
  <si>
    <t>D.1</t>
  </si>
  <si>
    <t>napájencí zdroj dali</t>
  </si>
  <si>
    <t>-1791255020</t>
  </si>
  <si>
    <t>49</t>
  </si>
  <si>
    <t>E</t>
  </si>
  <si>
    <t>-399763710</t>
  </si>
  <si>
    <t>50</t>
  </si>
  <si>
    <t>F</t>
  </si>
  <si>
    <t>-2111548267</t>
  </si>
  <si>
    <t>51</t>
  </si>
  <si>
    <t>Xcontrast</t>
  </si>
  <si>
    <t>Specifikace viz. kniha svítidel</t>
  </si>
  <si>
    <t>-1372433976</t>
  </si>
  <si>
    <t>52</t>
  </si>
  <si>
    <t>S</t>
  </si>
  <si>
    <t>řící jednotka</t>
  </si>
  <si>
    <t>604512925</t>
  </si>
  <si>
    <t>53</t>
  </si>
  <si>
    <t>S.1</t>
  </si>
  <si>
    <t>touchpanel panel</t>
  </si>
  <si>
    <t>-920099875</t>
  </si>
  <si>
    <t>54</t>
  </si>
  <si>
    <t>S.2</t>
  </si>
  <si>
    <t>SUP24VDC/1,5A</t>
  </si>
  <si>
    <t>-1733651888</t>
  </si>
  <si>
    <t>55</t>
  </si>
  <si>
    <t>S.3</t>
  </si>
  <si>
    <t>box pro touchpanel</t>
  </si>
  <si>
    <t>-1107941422</t>
  </si>
  <si>
    <t>56</t>
  </si>
  <si>
    <t>S.4</t>
  </si>
  <si>
    <t>Programování systému + zaškolení</t>
  </si>
  <si>
    <t>1217188783</t>
  </si>
  <si>
    <t>57</t>
  </si>
  <si>
    <t>S.1_m</t>
  </si>
  <si>
    <t>Monáž Touchpanel vč. boxu</t>
  </si>
  <si>
    <t>1942486738</t>
  </si>
  <si>
    <t>46-M</t>
  </si>
  <si>
    <t>Stavební práce při extr.mont.pracích</t>
  </si>
  <si>
    <t>58</t>
  </si>
  <si>
    <t>L_1</t>
  </si>
  <si>
    <t>Montáž a demontáž lešení</t>
  </si>
  <si>
    <t>64</t>
  </si>
  <si>
    <t>271233553</t>
  </si>
  <si>
    <t>59</t>
  </si>
  <si>
    <t>L_2</t>
  </si>
  <si>
    <t>Pronájem lešení (měsíc)</t>
  </si>
  <si>
    <t>-1378351817</t>
  </si>
  <si>
    <t>60</t>
  </si>
  <si>
    <t>L_3</t>
  </si>
  <si>
    <t>Doprava lešení (tam a zpět)</t>
  </si>
  <si>
    <t>-1532719296</t>
  </si>
  <si>
    <t>61</t>
  </si>
  <si>
    <t>Z</t>
  </si>
  <si>
    <t>Bednění a zákryt (geotextilie) pod lešení</t>
  </si>
  <si>
    <t>-92880248</t>
  </si>
  <si>
    <t>62</t>
  </si>
  <si>
    <t>46.R001</t>
  </si>
  <si>
    <t>Zednické výpomoci - práce a úkony nezbytně a bezprostředně nutné k zahájení, průběhu nebo dokončení montáží. Zpravidla nejsou zakresleny v projektech.</t>
  </si>
  <si>
    <t>420</t>
  </si>
  <si>
    <t>Poznámka k položce:_x000D_
Poznámka k položce: Jsou to zejména tyto práce: a) vysekání nebo vynechání rýh, kapes a prostupů pro rozvody a upevňovací prvky (špalíky, latě, objímky, závěsy, kotvící šrouby vodítek apod.), b) vysekání, vyvrtání nebo vynechání kapes pro konzoly, podpěry, závěsy, pevné body a konstrukce (manipulační plošiny apod.), c) vysekání nebo vynechání nik pro rozvaděče, stoupací, průchozí a jiné manipulační skříně, d) zaplnění, zazdění nebo zabetonování rýh, kapes a prostupů ve stěnách a stropech, e) osazení, zazdění nebo zabetonování konzol, podpěr, objímek, závěsů, pevných bodů a konstrukcí, f) osazení, zazdění nebo zabetonování stoupacích, průchozích a jiných manipul. skříní, g) podezdění nebo pod betonová ní armatur, h) zalití kotevních šroubů, podlití strojů a zařízení betonem, í) zabetonování kotvících rámů do betonových bloků, j) nastřelování upevňovacích prvků.</t>
  </si>
  <si>
    <t>63</t>
  </si>
  <si>
    <t>46.R002</t>
  </si>
  <si>
    <t>Ekologická likvidace svítidel</t>
  </si>
  <si>
    <t>879002084</t>
  </si>
  <si>
    <t>997013831</t>
  </si>
  <si>
    <t>Poplatek za uložení stavebního odpadu na skládce (skládkovné) směsného odpadu</t>
  </si>
  <si>
    <t>442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</si>
</sst>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19"/>
      <c r="AQ5" s="19"/>
      <c r="AR5" s="17"/>
      <c r="BE5" s="21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19"/>
      <c r="AQ6" s="19"/>
      <c r="AR6" s="17"/>
      <c r="BE6" s="21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66">
        <v>45866</v>
      </c>
      <c r="AO8" s="19"/>
      <c r="AP8" s="19"/>
      <c r="AQ8" s="19"/>
      <c r="AR8" s="17"/>
      <c r="BE8" s="21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6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1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1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6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16"/>
      <c r="BS13" s="14" t="s">
        <v>6</v>
      </c>
    </row>
    <row r="14" spans="1:74" ht="12.75">
      <c r="B14" s="18"/>
      <c r="C14" s="19"/>
      <c r="D14" s="19"/>
      <c r="E14" s="221" t="s">
        <v>27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1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6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16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6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1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16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6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6"/>
    </row>
    <row r="23" spans="1:71" s="1" customFormat="1" ht="16.5" customHeight="1">
      <c r="B23" s="18"/>
      <c r="C23" s="19"/>
      <c r="D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19"/>
      <c r="AP23" s="19"/>
      <c r="AQ23" s="19"/>
      <c r="AR23" s="17"/>
      <c r="BE23" s="21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6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3"/>
      <c r="AQ26" s="33"/>
      <c r="AR26" s="36"/>
      <c r="BE26" s="21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6" t="s">
        <v>33</v>
      </c>
      <c r="M28" s="226"/>
      <c r="N28" s="226"/>
      <c r="O28" s="226"/>
      <c r="P28" s="226"/>
      <c r="Q28" s="33"/>
      <c r="R28" s="33"/>
      <c r="S28" s="33"/>
      <c r="T28" s="33"/>
      <c r="U28" s="33"/>
      <c r="V28" s="33"/>
      <c r="W28" s="226" t="s">
        <v>34</v>
      </c>
      <c r="X28" s="226"/>
      <c r="Y28" s="226"/>
      <c r="Z28" s="226"/>
      <c r="AA28" s="226"/>
      <c r="AB28" s="226"/>
      <c r="AC28" s="226"/>
      <c r="AD28" s="226"/>
      <c r="AE28" s="226"/>
      <c r="AF28" s="33"/>
      <c r="AG28" s="33"/>
      <c r="AH28" s="33"/>
      <c r="AI28" s="33"/>
      <c r="AJ28" s="33"/>
      <c r="AK28" s="226" t="s">
        <v>35</v>
      </c>
      <c r="AL28" s="226"/>
      <c r="AM28" s="226"/>
      <c r="AN28" s="226"/>
      <c r="AO28" s="226"/>
      <c r="AP28" s="33"/>
      <c r="AQ28" s="33"/>
      <c r="AR28" s="36"/>
      <c r="BE28" s="216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29">
        <v>0.21</v>
      </c>
      <c r="M29" s="228"/>
      <c r="N29" s="228"/>
      <c r="O29" s="228"/>
      <c r="P29" s="228"/>
      <c r="Q29" s="38"/>
      <c r="R29" s="38"/>
      <c r="S29" s="38"/>
      <c r="T29" s="38"/>
      <c r="U29" s="38"/>
      <c r="V29" s="38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8"/>
      <c r="AG29" s="38"/>
      <c r="AH29" s="38"/>
      <c r="AI29" s="38"/>
      <c r="AJ29" s="38"/>
      <c r="AK29" s="227">
        <f>ROUND(AV94, 2)</f>
        <v>0</v>
      </c>
      <c r="AL29" s="228"/>
      <c r="AM29" s="228"/>
      <c r="AN29" s="228"/>
      <c r="AO29" s="228"/>
      <c r="AP29" s="38"/>
      <c r="AQ29" s="38"/>
      <c r="AR29" s="39"/>
      <c r="BE29" s="217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29">
        <v>0.12</v>
      </c>
      <c r="M30" s="228"/>
      <c r="N30" s="228"/>
      <c r="O30" s="228"/>
      <c r="P30" s="228"/>
      <c r="Q30" s="38"/>
      <c r="R30" s="38"/>
      <c r="S30" s="38"/>
      <c r="T30" s="38"/>
      <c r="U30" s="38"/>
      <c r="V30" s="38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38"/>
      <c r="AG30" s="38"/>
      <c r="AH30" s="38"/>
      <c r="AI30" s="38"/>
      <c r="AJ30" s="38"/>
      <c r="AK30" s="227">
        <f>ROUND(AW94, 2)</f>
        <v>0</v>
      </c>
      <c r="AL30" s="228"/>
      <c r="AM30" s="228"/>
      <c r="AN30" s="228"/>
      <c r="AO30" s="228"/>
      <c r="AP30" s="38"/>
      <c r="AQ30" s="38"/>
      <c r="AR30" s="39"/>
      <c r="BE30" s="217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29">
        <v>0.21</v>
      </c>
      <c r="M31" s="228"/>
      <c r="N31" s="228"/>
      <c r="O31" s="228"/>
      <c r="P31" s="228"/>
      <c r="Q31" s="38"/>
      <c r="R31" s="38"/>
      <c r="S31" s="38"/>
      <c r="T31" s="38"/>
      <c r="U31" s="38"/>
      <c r="V31" s="38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38"/>
      <c r="AG31" s="38"/>
      <c r="AH31" s="38"/>
      <c r="AI31" s="38"/>
      <c r="AJ31" s="38"/>
      <c r="AK31" s="227">
        <v>0</v>
      </c>
      <c r="AL31" s="228"/>
      <c r="AM31" s="228"/>
      <c r="AN31" s="228"/>
      <c r="AO31" s="228"/>
      <c r="AP31" s="38"/>
      <c r="AQ31" s="38"/>
      <c r="AR31" s="39"/>
      <c r="BE31" s="217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29">
        <v>0.12</v>
      </c>
      <c r="M32" s="228"/>
      <c r="N32" s="228"/>
      <c r="O32" s="228"/>
      <c r="P32" s="228"/>
      <c r="Q32" s="38"/>
      <c r="R32" s="38"/>
      <c r="S32" s="38"/>
      <c r="T32" s="38"/>
      <c r="U32" s="38"/>
      <c r="V32" s="38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38"/>
      <c r="AG32" s="38"/>
      <c r="AH32" s="38"/>
      <c r="AI32" s="38"/>
      <c r="AJ32" s="38"/>
      <c r="AK32" s="227">
        <v>0</v>
      </c>
      <c r="AL32" s="228"/>
      <c r="AM32" s="228"/>
      <c r="AN32" s="228"/>
      <c r="AO32" s="228"/>
      <c r="AP32" s="38"/>
      <c r="AQ32" s="38"/>
      <c r="AR32" s="39"/>
      <c r="BE32" s="217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29">
        <v>0</v>
      </c>
      <c r="M33" s="228"/>
      <c r="N33" s="228"/>
      <c r="O33" s="228"/>
      <c r="P33" s="228"/>
      <c r="Q33" s="38"/>
      <c r="R33" s="38"/>
      <c r="S33" s="38"/>
      <c r="T33" s="38"/>
      <c r="U33" s="38"/>
      <c r="V33" s="38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8"/>
      <c r="AG33" s="38"/>
      <c r="AH33" s="38"/>
      <c r="AI33" s="38"/>
      <c r="AJ33" s="38"/>
      <c r="AK33" s="227">
        <v>0</v>
      </c>
      <c r="AL33" s="228"/>
      <c r="AM33" s="228"/>
      <c r="AN33" s="228"/>
      <c r="AO33" s="228"/>
      <c r="AP33" s="38"/>
      <c r="AQ33" s="38"/>
      <c r="AR33" s="39"/>
      <c r="BE33" s="21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6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30" t="s">
        <v>44</v>
      </c>
      <c r="Y35" s="231"/>
      <c r="Z35" s="231"/>
      <c r="AA35" s="231"/>
      <c r="AB35" s="231"/>
      <c r="AC35" s="42"/>
      <c r="AD35" s="42"/>
      <c r="AE35" s="42"/>
      <c r="AF35" s="42"/>
      <c r="AG35" s="42"/>
      <c r="AH35" s="42"/>
      <c r="AI35" s="42"/>
      <c r="AJ35" s="42"/>
      <c r="AK35" s="232">
        <f>SUM(AK26:AK33)</f>
        <v>0</v>
      </c>
      <c r="AL35" s="231"/>
      <c r="AM35" s="231"/>
      <c r="AN35" s="231"/>
      <c r="AO35" s="23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7061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4" t="str">
        <f>K6</f>
        <v>Rekonstrukce osvětlení kinosálu Kroměříž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6">
        <f>IF(AN8= "","",AN8)</f>
        <v>45866</v>
      </c>
      <c r="AN87" s="23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37" t="str">
        <f>IF(E17="","",E17)</f>
        <v xml:space="preserve"> </v>
      </c>
      <c r="AN89" s="238"/>
      <c r="AO89" s="238"/>
      <c r="AP89" s="238"/>
      <c r="AQ89" s="33"/>
      <c r="AR89" s="36"/>
      <c r="AS89" s="239" t="s">
        <v>52</v>
      </c>
      <c r="AT89" s="24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37" t="str">
        <f>IF(E20="","",E20)</f>
        <v xml:space="preserve"> </v>
      </c>
      <c r="AN90" s="238"/>
      <c r="AO90" s="238"/>
      <c r="AP90" s="238"/>
      <c r="AQ90" s="33"/>
      <c r="AR90" s="36"/>
      <c r="AS90" s="241"/>
      <c r="AT90" s="24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3"/>
      <c r="AT91" s="24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5" t="s">
        <v>53</v>
      </c>
      <c r="D92" s="246"/>
      <c r="E92" s="246"/>
      <c r="F92" s="246"/>
      <c r="G92" s="246"/>
      <c r="H92" s="70"/>
      <c r="I92" s="247" t="s">
        <v>54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55</v>
      </c>
      <c r="AH92" s="246"/>
      <c r="AI92" s="246"/>
      <c r="AJ92" s="246"/>
      <c r="AK92" s="246"/>
      <c r="AL92" s="246"/>
      <c r="AM92" s="246"/>
      <c r="AN92" s="247" t="s">
        <v>56</v>
      </c>
      <c r="AO92" s="246"/>
      <c r="AP92" s="249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3">
        <f>ROUND(AG95,2)</f>
        <v>0</v>
      </c>
      <c r="AH94" s="253"/>
      <c r="AI94" s="253"/>
      <c r="AJ94" s="253"/>
      <c r="AK94" s="253"/>
      <c r="AL94" s="253"/>
      <c r="AM94" s="253"/>
      <c r="AN94" s="254">
        <f>SUM(AG94,AT94)</f>
        <v>0</v>
      </c>
      <c r="AO94" s="254"/>
      <c r="AP94" s="25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71</v>
      </c>
      <c r="BT94" s="88" t="s">
        <v>72</v>
      </c>
      <c r="BU94" s="89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1" s="7" customFormat="1" ht="16.5" customHeight="1">
      <c r="A95" s="90" t="s">
        <v>76</v>
      </c>
      <c r="B95" s="91"/>
      <c r="C95" s="92"/>
      <c r="D95" s="252" t="s">
        <v>77</v>
      </c>
      <c r="E95" s="252"/>
      <c r="F95" s="252"/>
      <c r="G95" s="252"/>
      <c r="H95" s="252"/>
      <c r="I95" s="93"/>
      <c r="J95" s="252" t="s">
        <v>78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0">
        <f>'D.1.4.1 - SILNOPROUDÁ ELE...'!J30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94" t="s">
        <v>79</v>
      </c>
      <c r="AR95" s="95"/>
      <c r="AS95" s="96">
        <v>0</v>
      </c>
      <c r="AT95" s="97">
        <f>ROUND(SUM(AV95:AW95),2)</f>
        <v>0</v>
      </c>
      <c r="AU95" s="98">
        <f>'D.1.4.1 - SILNOPROUDÁ ELE...'!P125</f>
        <v>0</v>
      </c>
      <c r="AV95" s="97">
        <f>'D.1.4.1 - SILNOPROUDÁ ELE...'!J33</f>
        <v>0</v>
      </c>
      <c r="AW95" s="97">
        <f>'D.1.4.1 - SILNOPROUDÁ ELE...'!J34</f>
        <v>0</v>
      </c>
      <c r="AX95" s="97">
        <f>'D.1.4.1 - SILNOPROUDÁ ELE...'!J35</f>
        <v>0</v>
      </c>
      <c r="AY95" s="97">
        <f>'D.1.4.1 - SILNOPROUDÁ ELE...'!J36</f>
        <v>0</v>
      </c>
      <c r="AZ95" s="97">
        <f>'D.1.4.1 - SILNOPROUDÁ ELE...'!F33</f>
        <v>0</v>
      </c>
      <c r="BA95" s="97">
        <f>'D.1.4.1 - SILNOPROUDÁ ELE...'!F34</f>
        <v>0</v>
      </c>
      <c r="BB95" s="97">
        <f>'D.1.4.1 - SILNOPROUDÁ ELE...'!F35</f>
        <v>0</v>
      </c>
      <c r="BC95" s="97">
        <f>'D.1.4.1 - SILNOPROUDÁ ELE...'!F36</f>
        <v>0</v>
      </c>
      <c r="BD95" s="99">
        <f>'D.1.4.1 - SILNOPROUDÁ ELE...'!F37</f>
        <v>0</v>
      </c>
      <c r="BT95" s="100" t="s">
        <v>80</v>
      </c>
      <c r="BV95" s="100" t="s">
        <v>74</v>
      </c>
      <c r="BW95" s="100" t="s">
        <v>81</v>
      </c>
      <c r="BX95" s="100" t="s">
        <v>5</v>
      </c>
      <c r="CL95" s="100" t="s">
        <v>1</v>
      </c>
      <c r="CM95" s="100" t="s">
        <v>82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tKDgNfAhjIjXQXZpVVHRiDReNqc1sMGD0ZFV1UoKsmPP+2wkLfn0cYU8Q5bEKobY8w6zQWBzHi+xgbJWzRXqEw==" saltValue="3tzmuGkDRKdpayuNNGC2DibBNgti88upa2EEQ29OVRpOirEzIkE017HLeoNXwtSX69RMLWcDFDtHTLo7eLnBu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4.1 - SILNOPROUDÁ E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81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82</v>
      </c>
    </row>
    <row r="4" spans="1:46" s="1" customFormat="1" ht="24.95" hidden="1" customHeight="1">
      <c r="B4" s="17"/>
      <c r="D4" s="103" t="s">
        <v>83</v>
      </c>
      <c r="L4" s="17"/>
      <c r="M4" s="104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5" t="s">
        <v>16</v>
      </c>
      <c r="L6" s="17"/>
    </row>
    <row r="7" spans="1:46" s="1" customFormat="1" ht="16.5" hidden="1" customHeight="1">
      <c r="B7" s="17"/>
      <c r="E7" s="256" t="str">
        <f>'Rekapitulace stavby'!K6</f>
        <v>Rekonstrukce osvětlení kinosálu Kroměříž</v>
      </c>
      <c r="F7" s="257"/>
      <c r="G7" s="257"/>
      <c r="H7" s="257"/>
      <c r="L7" s="17"/>
    </row>
    <row r="8" spans="1:46" s="2" customFormat="1" ht="12" hidden="1" customHeight="1">
      <c r="A8" s="31"/>
      <c r="B8" s="36"/>
      <c r="C8" s="31"/>
      <c r="D8" s="105" t="s">
        <v>84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58" t="s">
        <v>85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>
        <f>'Rekapitulace stavby'!AN8</f>
        <v>45866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5" t="s">
        <v>23</v>
      </c>
      <c r="E14" s="31"/>
      <c r="F14" s="31"/>
      <c r="G14" s="31"/>
      <c r="H14" s="31"/>
      <c r="I14" s="105" t="s">
        <v>24</v>
      </c>
      <c r="J14" s="106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6" t="str">
        <f>IF('Rekapitulace stavby'!E11="","",'Rekapitulace stavby'!E11)</f>
        <v xml:space="preserve"> </v>
      </c>
      <c r="F15" s="31"/>
      <c r="G15" s="31"/>
      <c r="H15" s="31"/>
      <c r="I15" s="105" t="s">
        <v>25</v>
      </c>
      <c r="J15" s="106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5" t="s">
        <v>26</v>
      </c>
      <c r="E17" s="31"/>
      <c r="F17" s="31"/>
      <c r="G17" s="31"/>
      <c r="H17" s="31"/>
      <c r="I17" s="105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0" t="str">
        <f>'Rekapitulace stavby'!E14</f>
        <v>Vyplň údaj</v>
      </c>
      <c r="F18" s="261"/>
      <c r="G18" s="261"/>
      <c r="H18" s="261"/>
      <c r="I18" s="105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5" t="s">
        <v>28</v>
      </c>
      <c r="E20" s="31"/>
      <c r="F20" s="31"/>
      <c r="G20" s="31"/>
      <c r="H20" s="31"/>
      <c r="I20" s="105" t="s">
        <v>24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25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5" t="s">
        <v>30</v>
      </c>
      <c r="E23" s="31"/>
      <c r="F23" s="31"/>
      <c r="G23" s="31"/>
      <c r="H23" s="31"/>
      <c r="I23" s="105" t="s">
        <v>24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25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5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08"/>
      <c r="B27" s="109"/>
      <c r="C27" s="108"/>
      <c r="D27" s="108"/>
      <c r="E27" s="262" t="s">
        <v>1</v>
      </c>
      <c r="F27" s="262"/>
      <c r="G27" s="262"/>
      <c r="H27" s="26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2" t="s">
        <v>32</v>
      </c>
      <c r="E30" s="31"/>
      <c r="F30" s="31"/>
      <c r="G30" s="31"/>
      <c r="H30" s="31"/>
      <c r="I30" s="31"/>
      <c r="J30" s="113">
        <f>ROUND(J125,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4" t="s">
        <v>34</v>
      </c>
      <c r="G32" s="31"/>
      <c r="H32" s="31"/>
      <c r="I32" s="114" t="s">
        <v>33</v>
      </c>
      <c r="J32" s="11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5" t="s">
        <v>36</v>
      </c>
      <c r="E33" s="105" t="s">
        <v>37</v>
      </c>
      <c r="F33" s="116">
        <f>ROUND((SUM(BE125:BE206)),  2)</f>
        <v>0</v>
      </c>
      <c r="G33" s="31"/>
      <c r="H33" s="31"/>
      <c r="I33" s="117">
        <v>0.21</v>
      </c>
      <c r="J33" s="116">
        <f>ROUND(((SUM(BE125:BE206))*I33),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5" t="s">
        <v>38</v>
      </c>
      <c r="F34" s="116">
        <f>ROUND((SUM(BF125:BF206)),  2)</f>
        <v>0</v>
      </c>
      <c r="G34" s="31"/>
      <c r="H34" s="31"/>
      <c r="I34" s="117">
        <v>0.12</v>
      </c>
      <c r="J34" s="116">
        <f>ROUND(((SUM(BF125:BF206))*I34),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39</v>
      </c>
      <c r="F35" s="116">
        <f>ROUND((SUM(BG125:BG206)),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40</v>
      </c>
      <c r="F36" s="116">
        <f>ROUND((SUM(BH125:BH206)),  2)</f>
        <v>0</v>
      </c>
      <c r="G36" s="31"/>
      <c r="H36" s="31"/>
      <c r="I36" s="117">
        <v>0.12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41</v>
      </c>
      <c r="F37" s="116">
        <f>ROUND((SUM(BI125:BI206)),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8"/>
      <c r="D39" s="119" t="s">
        <v>42</v>
      </c>
      <c r="E39" s="120"/>
      <c r="F39" s="120"/>
      <c r="G39" s="121" t="s">
        <v>43</v>
      </c>
      <c r="H39" s="122" t="s">
        <v>44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5" t="s">
        <v>45</v>
      </c>
      <c r="E50" s="126"/>
      <c r="F50" s="126"/>
      <c r="G50" s="125" t="s">
        <v>46</v>
      </c>
      <c r="H50" s="126"/>
      <c r="I50" s="126"/>
      <c r="J50" s="126"/>
      <c r="K50" s="126"/>
      <c r="L50" s="48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31"/>
      <c r="B61" s="36"/>
      <c r="C61" s="31"/>
      <c r="D61" s="127" t="s">
        <v>47</v>
      </c>
      <c r="E61" s="128"/>
      <c r="F61" s="129" t="s">
        <v>48</v>
      </c>
      <c r="G61" s="127" t="s">
        <v>47</v>
      </c>
      <c r="H61" s="128"/>
      <c r="I61" s="128"/>
      <c r="J61" s="130" t="s">
        <v>48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31"/>
      <c r="B65" s="36"/>
      <c r="C65" s="31"/>
      <c r="D65" s="125" t="s">
        <v>49</v>
      </c>
      <c r="E65" s="131"/>
      <c r="F65" s="131"/>
      <c r="G65" s="125" t="s">
        <v>50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31"/>
      <c r="B76" s="36"/>
      <c r="C76" s="31"/>
      <c r="D76" s="127" t="s">
        <v>47</v>
      </c>
      <c r="E76" s="128"/>
      <c r="F76" s="129" t="s">
        <v>48</v>
      </c>
      <c r="G76" s="127" t="s">
        <v>47</v>
      </c>
      <c r="H76" s="128"/>
      <c r="I76" s="128"/>
      <c r="J76" s="130" t="s">
        <v>48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63" t="str">
        <f>E7</f>
        <v>Rekonstrukce osvětlení kinosálu Kroměříž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84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34" t="str">
        <f>E9</f>
        <v>D.1.4.1 - SILNOPROUDÁ ELE...</v>
      </c>
      <c r="F87" s="265"/>
      <c r="G87" s="265"/>
      <c r="H87" s="26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>
        <f>IF(J12="","",J12)</f>
        <v>45866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36" t="s">
        <v>87</v>
      </c>
      <c r="D94" s="137"/>
      <c r="E94" s="137"/>
      <c r="F94" s="137"/>
      <c r="G94" s="137"/>
      <c r="H94" s="137"/>
      <c r="I94" s="137"/>
      <c r="J94" s="138" t="s">
        <v>88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39" t="s">
        <v>89</v>
      </c>
      <c r="D96" s="33"/>
      <c r="E96" s="33"/>
      <c r="F96" s="33"/>
      <c r="G96" s="33"/>
      <c r="H96" s="33"/>
      <c r="I96" s="33"/>
      <c r="J96" s="81">
        <f>J125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90</v>
      </c>
    </row>
    <row r="97" spans="1:31" s="9" customFormat="1" ht="24.95" hidden="1" customHeight="1">
      <c r="B97" s="140"/>
      <c r="C97" s="141"/>
      <c r="D97" s="142" t="s">
        <v>91</v>
      </c>
      <c r="E97" s="143"/>
      <c r="F97" s="143"/>
      <c r="G97" s="143"/>
      <c r="H97" s="143"/>
      <c r="I97" s="143"/>
      <c r="J97" s="144">
        <f>J126</f>
        <v>0</v>
      </c>
      <c r="K97" s="141"/>
      <c r="L97" s="145"/>
    </row>
    <row r="98" spans="1:31" s="10" customFormat="1" ht="19.899999999999999" hidden="1" customHeight="1">
      <c r="B98" s="146"/>
      <c r="C98" s="147"/>
      <c r="D98" s="148" t="s">
        <v>92</v>
      </c>
      <c r="E98" s="149"/>
      <c r="F98" s="149"/>
      <c r="G98" s="149"/>
      <c r="H98" s="149"/>
      <c r="I98" s="149"/>
      <c r="J98" s="150">
        <f>J127</f>
        <v>0</v>
      </c>
      <c r="K98" s="147"/>
      <c r="L98" s="151"/>
    </row>
    <row r="99" spans="1:31" s="10" customFormat="1" ht="19.899999999999999" hidden="1" customHeight="1">
      <c r="B99" s="146"/>
      <c r="C99" s="147"/>
      <c r="D99" s="148" t="s">
        <v>93</v>
      </c>
      <c r="E99" s="149"/>
      <c r="F99" s="149"/>
      <c r="G99" s="149"/>
      <c r="H99" s="149"/>
      <c r="I99" s="149"/>
      <c r="J99" s="150">
        <f>J128</f>
        <v>0</v>
      </c>
      <c r="K99" s="147"/>
      <c r="L99" s="151"/>
    </row>
    <row r="100" spans="1:31" s="10" customFormat="1" ht="19.899999999999999" hidden="1" customHeight="1">
      <c r="B100" s="146"/>
      <c r="C100" s="147"/>
      <c r="D100" s="148" t="s">
        <v>94</v>
      </c>
      <c r="E100" s="149"/>
      <c r="F100" s="149"/>
      <c r="G100" s="149"/>
      <c r="H100" s="149"/>
      <c r="I100" s="149"/>
      <c r="J100" s="150">
        <f>J138</f>
        <v>0</v>
      </c>
      <c r="K100" s="147"/>
      <c r="L100" s="151"/>
    </row>
    <row r="101" spans="1:31" s="10" customFormat="1" ht="19.899999999999999" hidden="1" customHeight="1">
      <c r="B101" s="146"/>
      <c r="C101" s="147"/>
      <c r="D101" s="148" t="s">
        <v>95</v>
      </c>
      <c r="E101" s="149"/>
      <c r="F101" s="149"/>
      <c r="G101" s="149"/>
      <c r="H101" s="149"/>
      <c r="I101" s="149"/>
      <c r="J101" s="150">
        <f>J146</f>
        <v>0</v>
      </c>
      <c r="K101" s="147"/>
      <c r="L101" s="151"/>
    </row>
    <row r="102" spans="1:31" s="10" customFormat="1" ht="19.899999999999999" hidden="1" customHeight="1">
      <c r="B102" s="146"/>
      <c r="C102" s="147"/>
      <c r="D102" s="148" t="s">
        <v>96</v>
      </c>
      <c r="E102" s="149"/>
      <c r="F102" s="149"/>
      <c r="G102" s="149"/>
      <c r="H102" s="149"/>
      <c r="I102" s="149"/>
      <c r="J102" s="150">
        <f>J151</f>
        <v>0</v>
      </c>
      <c r="K102" s="147"/>
      <c r="L102" s="151"/>
    </row>
    <row r="103" spans="1:31" s="10" customFormat="1" ht="19.899999999999999" hidden="1" customHeight="1">
      <c r="B103" s="146"/>
      <c r="C103" s="147"/>
      <c r="D103" s="148" t="s">
        <v>97</v>
      </c>
      <c r="E103" s="149"/>
      <c r="F103" s="149"/>
      <c r="G103" s="149"/>
      <c r="H103" s="149"/>
      <c r="I103" s="149"/>
      <c r="J103" s="150">
        <f>J159</f>
        <v>0</v>
      </c>
      <c r="K103" s="147"/>
      <c r="L103" s="151"/>
    </row>
    <row r="104" spans="1:31" s="10" customFormat="1" ht="19.899999999999999" hidden="1" customHeight="1">
      <c r="B104" s="146"/>
      <c r="C104" s="147"/>
      <c r="D104" s="148" t="s">
        <v>98</v>
      </c>
      <c r="E104" s="149"/>
      <c r="F104" s="149"/>
      <c r="G104" s="149"/>
      <c r="H104" s="149"/>
      <c r="I104" s="149"/>
      <c r="J104" s="150">
        <f>J165</f>
        <v>0</v>
      </c>
      <c r="K104" s="147"/>
      <c r="L104" s="151"/>
    </row>
    <row r="105" spans="1:31" s="10" customFormat="1" ht="19.899999999999999" hidden="1" customHeight="1">
      <c r="B105" s="146"/>
      <c r="C105" s="147"/>
      <c r="D105" s="148" t="s">
        <v>99</v>
      </c>
      <c r="E105" s="149"/>
      <c r="F105" s="149"/>
      <c r="G105" s="149"/>
      <c r="H105" s="149"/>
      <c r="I105" s="149"/>
      <c r="J105" s="150">
        <f>J198</f>
        <v>0</v>
      </c>
      <c r="K105" s="147"/>
      <c r="L105" s="151"/>
    </row>
    <row r="106" spans="1:31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hidden="1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ht="11.25" hidden="1"/>
    <row r="109" spans="1:31" ht="11.25" hidden="1"/>
    <row r="110" spans="1:31" ht="11.25" hidden="1"/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100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12" customHeight="1">
      <c r="A114" s="31"/>
      <c r="B114" s="32"/>
      <c r="C114" s="26" t="s">
        <v>16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6.5" customHeight="1">
      <c r="A115" s="31"/>
      <c r="B115" s="32"/>
      <c r="C115" s="33"/>
      <c r="D115" s="33"/>
      <c r="E115" s="263" t="str">
        <f>E7</f>
        <v>Rekonstrukce osvětlení kinosálu Kroměříž</v>
      </c>
      <c r="F115" s="264"/>
      <c r="G115" s="264"/>
      <c r="H115" s="26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84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3"/>
      <c r="D117" s="33"/>
      <c r="E117" s="234" t="str">
        <f>E9</f>
        <v>D.1.4.1 - SILNOPROUDÁ ELE...</v>
      </c>
      <c r="F117" s="265"/>
      <c r="G117" s="265"/>
      <c r="H117" s="265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20</v>
      </c>
      <c r="D119" s="33"/>
      <c r="E119" s="33"/>
      <c r="F119" s="24" t="str">
        <f>F12</f>
        <v xml:space="preserve"> </v>
      </c>
      <c r="G119" s="33"/>
      <c r="H119" s="33"/>
      <c r="I119" s="26" t="s">
        <v>22</v>
      </c>
      <c r="J119" s="63">
        <f>IF(J12="","",J12)</f>
        <v>45866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5.2" customHeight="1">
      <c r="A121" s="31"/>
      <c r="B121" s="32"/>
      <c r="C121" s="26" t="s">
        <v>23</v>
      </c>
      <c r="D121" s="33"/>
      <c r="E121" s="33"/>
      <c r="F121" s="24" t="str">
        <f>E15</f>
        <v xml:space="preserve"> </v>
      </c>
      <c r="G121" s="33"/>
      <c r="H121" s="33"/>
      <c r="I121" s="26" t="s">
        <v>28</v>
      </c>
      <c r="J121" s="29" t="str">
        <f>E21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26</v>
      </c>
      <c r="D122" s="33"/>
      <c r="E122" s="33"/>
      <c r="F122" s="24" t="str">
        <f>IF(E18="","",E18)</f>
        <v>Vyplň údaj</v>
      </c>
      <c r="G122" s="33"/>
      <c r="H122" s="33"/>
      <c r="I122" s="26" t="s">
        <v>30</v>
      </c>
      <c r="J122" s="29" t="str">
        <f>E24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11" customFormat="1" ht="29.25" customHeight="1">
      <c r="A124" s="152"/>
      <c r="B124" s="153"/>
      <c r="C124" s="154" t="s">
        <v>101</v>
      </c>
      <c r="D124" s="155" t="s">
        <v>57</v>
      </c>
      <c r="E124" s="155" t="s">
        <v>53</v>
      </c>
      <c r="F124" s="155" t="s">
        <v>54</v>
      </c>
      <c r="G124" s="155" t="s">
        <v>102</v>
      </c>
      <c r="H124" s="155" t="s">
        <v>103</v>
      </c>
      <c r="I124" s="155" t="s">
        <v>104</v>
      </c>
      <c r="J124" s="156" t="s">
        <v>88</v>
      </c>
      <c r="K124" s="157" t="s">
        <v>105</v>
      </c>
      <c r="L124" s="158"/>
      <c r="M124" s="72" t="s">
        <v>1</v>
      </c>
      <c r="N124" s="73" t="s">
        <v>36</v>
      </c>
      <c r="O124" s="73" t="s">
        <v>106</v>
      </c>
      <c r="P124" s="73" t="s">
        <v>107</v>
      </c>
      <c r="Q124" s="73" t="s">
        <v>108</v>
      </c>
      <c r="R124" s="73" t="s">
        <v>109</v>
      </c>
      <c r="S124" s="73" t="s">
        <v>110</v>
      </c>
      <c r="T124" s="74" t="s">
        <v>111</v>
      </c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</row>
    <row r="125" spans="1:63" s="2" customFormat="1" ht="22.9" customHeight="1">
      <c r="A125" s="31"/>
      <c r="B125" s="32"/>
      <c r="C125" s="79" t="s">
        <v>112</v>
      </c>
      <c r="D125" s="33"/>
      <c r="E125" s="33"/>
      <c r="F125" s="33"/>
      <c r="G125" s="33"/>
      <c r="H125" s="33"/>
      <c r="I125" s="33"/>
      <c r="J125" s="159">
        <f>BK125</f>
        <v>0</v>
      </c>
      <c r="K125" s="33"/>
      <c r="L125" s="36"/>
      <c r="M125" s="75"/>
      <c r="N125" s="160"/>
      <c r="O125" s="76"/>
      <c r="P125" s="161">
        <f>P126</f>
        <v>0</v>
      </c>
      <c r="Q125" s="76"/>
      <c r="R125" s="161">
        <f>R126</f>
        <v>0</v>
      </c>
      <c r="S125" s="76"/>
      <c r="T125" s="162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90</v>
      </c>
      <c r="BK125" s="163">
        <f>BK126</f>
        <v>0</v>
      </c>
    </row>
    <row r="126" spans="1:63" s="12" customFormat="1" ht="25.9" customHeight="1">
      <c r="B126" s="164"/>
      <c r="C126" s="165"/>
      <c r="D126" s="166" t="s">
        <v>71</v>
      </c>
      <c r="E126" s="167" t="s">
        <v>113</v>
      </c>
      <c r="F126" s="167" t="s">
        <v>114</v>
      </c>
      <c r="G126" s="165"/>
      <c r="H126" s="165"/>
      <c r="I126" s="168"/>
      <c r="J126" s="169">
        <f>BK126</f>
        <v>0</v>
      </c>
      <c r="K126" s="165"/>
      <c r="L126" s="170"/>
      <c r="M126" s="171"/>
      <c r="N126" s="172"/>
      <c r="O126" s="172"/>
      <c r="P126" s="173">
        <f>P127+P128+P138+P146+P151+P159+P165+P198</f>
        <v>0</v>
      </c>
      <c r="Q126" s="172"/>
      <c r="R126" s="173">
        <f>R127+R128+R138+R146+R151+R159+R165+R198</f>
        <v>0</v>
      </c>
      <c r="S126" s="172"/>
      <c r="T126" s="174">
        <f>T127+T128+T138+T146+T151+T159+T165+T198</f>
        <v>0</v>
      </c>
      <c r="AR126" s="175" t="s">
        <v>82</v>
      </c>
      <c r="AT126" s="176" t="s">
        <v>71</v>
      </c>
      <c r="AU126" s="176" t="s">
        <v>72</v>
      </c>
      <c r="AY126" s="175" t="s">
        <v>115</v>
      </c>
      <c r="BK126" s="177">
        <f>BK127+BK128+BK138+BK146+BK151+BK159+BK165+BK198</f>
        <v>0</v>
      </c>
    </row>
    <row r="127" spans="1:63" s="12" customFormat="1" ht="22.9" customHeight="1">
      <c r="B127" s="164"/>
      <c r="C127" s="165"/>
      <c r="D127" s="166" t="s">
        <v>71</v>
      </c>
      <c r="E127" s="178" t="s">
        <v>116</v>
      </c>
      <c r="F127" s="178" t="s">
        <v>117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v>0</v>
      </c>
      <c r="Q127" s="172"/>
      <c r="R127" s="173">
        <v>0</v>
      </c>
      <c r="S127" s="172"/>
      <c r="T127" s="174">
        <v>0</v>
      </c>
      <c r="AR127" s="175" t="s">
        <v>82</v>
      </c>
      <c r="AT127" s="176" t="s">
        <v>71</v>
      </c>
      <c r="AU127" s="176" t="s">
        <v>80</v>
      </c>
      <c r="AY127" s="175" t="s">
        <v>115</v>
      </c>
      <c r="BK127" s="177">
        <v>0</v>
      </c>
    </row>
    <row r="128" spans="1:63" s="12" customFormat="1" ht="22.9" customHeight="1">
      <c r="B128" s="164"/>
      <c r="C128" s="165"/>
      <c r="D128" s="166" t="s">
        <v>71</v>
      </c>
      <c r="E128" s="178" t="s">
        <v>118</v>
      </c>
      <c r="F128" s="178" t="s">
        <v>119</v>
      </c>
      <c r="G128" s="165"/>
      <c r="H128" s="165"/>
      <c r="I128" s="168"/>
      <c r="J128" s="179">
        <f>BK128</f>
        <v>0</v>
      </c>
      <c r="K128" s="165"/>
      <c r="L128" s="170"/>
      <c r="M128" s="171"/>
      <c r="N128" s="172"/>
      <c r="O128" s="172"/>
      <c r="P128" s="173">
        <f>SUM(P129:P137)</f>
        <v>0</v>
      </c>
      <c r="Q128" s="172"/>
      <c r="R128" s="173">
        <f>SUM(R129:R137)</f>
        <v>0</v>
      </c>
      <c r="S128" s="172"/>
      <c r="T128" s="174">
        <f>SUM(T129:T137)</f>
        <v>0</v>
      </c>
      <c r="AR128" s="175" t="s">
        <v>80</v>
      </c>
      <c r="AT128" s="176" t="s">
        <v>71</v>
      </c>
      <c r="AU128" s="176" t="s">
        <v>80</v>
      </c>
      <c r="AY128" s="175" t="s">
        <v>115</v>
      </c>
      <c r="BK128" s="177">
        <f>SUM(BK129:BK137)</f>
        <v>0</v>
      </c>
    </row>
    <row r="129" spans="1:65" s="2" customFormat="1" ht="44.25" customHeight="1">
      <c r="A129" s="31"/>
      <c r="B129" s="32"/>
      <c r="C129" s="180" t="s">
        <v>80</v>
      </c>
      <c r="D129" s="180" t="s">
        <v>120</v>
      </c>
      <c r="E129" s="181" t="s">
        <v>121</v>
      </c>
      <c r="F129" s="182" t="s">
        <v>122</v>
      </c>
      <c r="G129" s="183" t="s">
        <v>123</v>
      </c>
      <c r="H129" s="184">
        <v>1</v>
      </c>
      <c r="I129" s="185"/>
      <c r="J129" s="186">
        <f>ROUND(I129*H129,2)</f>
        <v>0</v>
      </c>
      <c r="K129" s="187"/>
      <c r="L129" s="36"/>
      <c r="M129" s="188" t="s">
        <v>1</v>
      </c>
      <c r="N129" s="189" t="s">
        <v>37</v>
      </c>
      <c r="O129" s="68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124</v>
      </c>
      <c r="AT129" s="192" t="s">
        <v>120</v>
      </c>
      <c r="AU129" s="192" t="s">
        <v>82</v>
      </c>
      <c r="AY129" s="14" t="s">
        <v>115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4" t="s">
        <v>80</v>
      </c>
      <c r="BK129" s="193">
        <f>ROUND(I129*H129,2)</f>
        <v>0</v>
      </c>
      <c r="BL129" s="14" t="s">
        <v>124</v>
      </c>
      <c r="BM129" s="192" t="s">
        <v>125</v>
      </c>
    </row>
    <row r="130" spans="1:65" s="2" customFormat="1" ht="24.2" customHeight="1">
      <c r="A130" s="31"/>
      <c r="B130" s="32"/>
      <c r="C130" s="180" t="s">
        <v>82</v>
      </c>
      <c r="D130" s="180" t="s">
        <v>120</v>
      </c>
      <c r="E130" s="181" t="s">
        <v>126</v>
      </c>
      <c r="F130" s="182" t="s">
        <v>127</v>
      </c>
      <c r="G130" s="183" t="s">
        <v>128</v>
      </c>
      <c r="H130" s="184">
        <v>1</v>
      </c>
      <c r="I130" s="185"/>
      <c r="J130" s="186">
        <f>ROUND(I130*H130,2)</f>
        <v>0</v>
      </c>
      <c r="K130" s="187"/>
      <c r="L130" s="36"/>
      <c r="M130" s="188" t="s">
        <v>1</v>
      </c>
      <c r="N130" s="189" t="s">
        <v>37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124</v>
      </c>
      <c r="AT130" s="192" t="s">
        <v>120</v>
      </c>
      <c r="AU130" s="192" t="s">
        <v>82</v>
      </c>
      <c r="AY130" s="14" t="s">
        <v>115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80</v>
      </c>
      <c r="BK130" s="193">
        <f>ROUND(I130*H130,2)</f>
        <v>0</v>
      </c>
      <c r="BL130" s="14" t="s">
        <v>124</v>
      </c>
      <c r="BM130" s="192" t="s">
        <v>129</v>
      </c>
    </row>
    <row r="131" spans="1:65" s="2" customFormat="1" ht="24.2" customHeight="1">
      <c r="A131" s="31"/>
      <c r="B131" s="32"/>
      <c r="C131" s="180" t="s">
        <v>130</v>
      </c>
      <c r="D131" s="180" t="s">
        <v>120</v>
      </c>
      <c r="E131" s="181" t="s">
        <v>131</v>
      </c>
      <c r="F131" s="182" t="s">
        <v>132</v>
      </c>
      <c r="G131" s="183" t="s">
        <v>133</v>
      </c>
      <c r="H131" s="184">
        <v>1</v>
      </c>
      <c r="I131" s="185"/>
      <c r="J131" s="186">
        <f>ROUND(I131*H131,2)</f>
        <v>0</v>
      </c>
      <c r="K131" s="187"/>
      <c r="L131" s="36"/>
      <c r="M131" s="188" t="s">
        <v>1</v>
      </c>
      <c r="N131" s="189" t="s">
        <v>37</v>
      </c>
      <c r="O131" s="68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124</v>
      </c>
      <c r="AT131" s="192" t="s">
        <v>120</v>
      </c>
      <c r="AU131" s="192" t="s">
        <v>82</v>
      </c>
      <c r="AY131" s="14" t="s">
        <v>115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4" t="s">
        <v>80</v>
      </c>
      <c r="BK131" s="193">
        <f>ROUND(I131*H131,2)</f>
        <v>0</v>
      </c>
      <c r="BL131" s="14" t="s">
        <v>124</v>
      </c>
      <c r="BM131" s="192" t="s">
        <v>134</v>
      </c>
    </row>
    <row r="132" spans="1:65" s="2" customFormat="1" ht="68.25">
      <c r="A132" s="31"/>
      <c r="B132" s="32"/>
      <c r="C132" s="33"/>
      <c r="D132" s="194" t="s">
        <v>135</v>
      </c>
      <c r="E132" s="33"/>
      <c r="F132" s="195" t="s">
        <v>136</v>
      </c>
      <c r="G132" s="33"/>
      <c r="H132" s="33"/>
      <c r="I132" s="196"/>
      <c r="J132" s="33"/>
      <c r="K132" s="33"/>
      <c r="L132" s="36"/>
      <c r="M132" s="197"/>
      <c r="N132" s="198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135</v>
      </c>
      <c r="AU132" s="14" t="s">
        <v>82</v>
      </c>
    </row>
    <row r="133" spans="1:65" s="2" customFormat="1" ht="16.5" customHeight="1">
      <c r="A133" s="31"/>
      <c r="B133" s="32"/>
      <c r="C133" s="180" t="s">
        <v>124</v>
      </c>
      <c r="D133" s="180" t="s">
        <v>120</v>
      </c>
      <c r="E133" s="181" t="s">
        <v>137</v>
      </c>
      <c r="F133" s="182" t="s">
        <v>138</v>
      </c>
      <c r="G133" s="183" t="s">
        <v>133</v>
      </c>
      <c r="H133" s="184">
        <v>1</v>
      </c>
      <c r="I133" s="185"/>
      <c r="J133" s="186">
        <f>ROUND(I133*H133,2)</f>
        <v>0</v>
      </c>
      <c r="K133" s="187"/>
      <c r="L133" s="36"/>
      <c r="M133" s="188" t="s">
        <v>1</v>
      </c>
      <c r="N133" s="189" t="s">
        <v>37</v>
      </c>
      <c r="O133" s="68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124</v>
      </c>
      <c r="AT133" s="192" t="s">
        <v>120</v>
      </c>
      <c r="AU133" s="192" t="s">
        <v>82</v>
      </c>
      <c r="AY133" s="14" t="s">
        <v>115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4" t="s">
        <v>80</v>
      </c>
      <c r="BK133" s="193">
        <f>ROUND(I133*H133,2)</f>
        <v>0</v>
      </c>
      <c r="BL133" s="14" t="s">
        <v>124</v>
      </c>
      <c r="BM133" s="192" t="s">
        <v>139</v>
      </c>
    </row>
    <row r="134" spans="1:65" s="2" customFormat="1" ht="16.5" customHeight="1">
      <c r="A134" s="31"/>
      <c r="B134" s="32"/>
      <c r="C134" s="180" t="s">
        <v>140</v>
      </c>
      <c r="D134" s="180" t="s">
        <v>120</v>
      </c>
      <c r="E134" s="181" t="s">
        <v>141</v>
      </c>
      <c r="F134" s="182" t="s">
        <v>142</v>
      </c>
      <c r="G134" s="183" t="s">
        <v>133</v>
      </c>
      <c r="H134" s="184">
        <v>1</v>
      </c>
      <c r="I134" s="185"/>
      <c r="J134" s="186">
        <f>ROUND(I134*H134,2)</f>
        <v>0</v>
      </c>
      <c r="K134" s="187"/>
      <c r="L134" s="36"/>
      <c r="M134" s="188" t="s">
        <v>1</v>
      </c>
      <c r="N134" s="189" t="s">
        <v>37</v>
      </c>
      <c r="O134" s="68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124</v>
      </c>
      <c r="AT134" s="192" t="s">
        <v>120</v>
      </c>
      <c r="AU134" s="192" t="s">
        <v>82</v>
      </c>
      <c r="AY134" s="14" t="s">
        <v>115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80</v>
      </c>
      <c r="BK134" s="193">
        <f>ROUND(I134*H134,2)</f>
        <v>0</v>
      </c>
      <c r="BL134" s="14" t="s">
        <v>124</v>
      </c>
      <c r="BM134" s="192" t="s">
        <v>143</v>
      </c>
    </row>
    <row r="135" spans="1:65" s="2" customFormat="1" ht="16.5" customHeight="1">
      <c r="A135" s="31"/>
      <c r="B135" s="32"/>
      <c r="C135" s="180" t="s">
        <v>144</v>
      </c>
      <c r="D135" s="180" t="s">
        <v>120</v>
      </c>
      <c r="E135" s="181" t="s">
        <v>145</v>
      </c>
      <c r="F135" s="182" t="s">
        <v>146</v>
      </c>
      <c r="G135" s="183" t="s">
        <v>133</v>
      </c>
      <c r="H135" s="184">
        <v>1</v>
      </c>
      <c r="I135" s="185"/>
      <c r="J135" s="186">
        <f>ROUND(I135*H135,2)</f>
        <v>0</v>
      </c>
      <c r="K135" s="187"/>
      <c r="L135" s="36"/>
      <c r="M135" s="188" t="s">
        <v>1</v>
      </c>
      <c r="N135" s="189" t="s">
        <v>37</v>
      </c>
      <c r="O135" s="68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124</v>
      </c>
      <c r="AT135" s="192" t="s">
        <v>120</v>
      </c>
      <c r="AU135" s="192" t="s">
        <v>82</v>
      </c>
      <c r="AY135" s="14" t="s">
        <v>115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4" t="s">
        <v>80</v>
      </c>
      <c r="BK135" s="193">
        <f>ROUND(I135*H135,2)</f>
        <v>0</v>
      </c>
      <c r="BL135" s="14" t="s">
        <v>124</v>
      </c>
      <c r="BM135" s="192" t="s">
        <v>147</v>
      </c>
    </row>
    <row r="136" spans="1:65" s="2" customFormat="1" ht="16.5" customHeight="1">
      <c r="A136" s="31"/>
      <c r="B136" s="32"/>
      <c r="C136" s="180" t="s">
        <v>148</v>
      </c>
      <c r="D136" s="180" t="s">
        <v>120</v>
      </c>
      <c r="E136" s="181" t="s">
        <v>149</v>
      </c>
      <c r="F136" s="182" t="s">
        <v>150</v>
      </c>
      <c r="G136" s="183" t="s">
        <v>133</v>
      </c>
      <c r="H136" s="184">
        <v>1</v>
      </c>
      <c r="I136" s="185"/>
      <c r="J136" s="186">
        <f>ROUND(I136*H136,2)</f>
        <v>0</v>
      </c>
      <c r="K136" s="187"/>
      <c r="L136" s="36"/>
      <c r="M136" s="188" t="s">
        <v>1</v>
      </c>
      <c r="N136" s="189" t="s">
        <v>37</v>
      </c>
      <c r="O136" s="68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124</v>
      </c>
      <c r="AT136" s="192" t="s">
        <v>120</v>
      </c>
      <c r="AU136" s="192" t="s">
        <v>82</v>
      </c>
      <c r="AY136" s="14" t="s">
        <v>115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4" t="s">
        <v>80</v>
      </c>
      <c r="BK136" s="193">
        <f>ROUND(I136*H136,2)</f>
        <v>0</v>
      </c>
      <c r="BL136" s="14" t="s">
        <v>124</v>
      </c>
      <c r="BM136" s="192" t="s">
        <v>151</v>
      </c>
    </row>
    <row r="137" spans="1:65" s="2" customFormat="1" ht="24.2" customHeight="1">
      <c r="A137" s="31"/>
      <c r="B137" s="32"/>
      <c r="C137" s="180" t="s">
        <v>152</v>
      </c>
      <c r="D137" s="180" t="s">
        <v>120</v>
      </c>
      <c r="E137" s="181" t="s">
        <v>153</v>
      </c>
      <c r="F137" s="182" t="s">
        <v>154</v>
      </c>
      <c r="G137" s="183" t="s">
        <v>133</v>
      </c>
      <c r="H137" s="184">
        <v>2</v>
      </c>
      <c r="I137" s="185"/>
      <c r="J137" s="186">
        <f>ROUND(I137*H137,2)</f>
        <v>0</v>
      </c>
      <c r="K137" s="187"/>
      <c r="L137" s="36"/>
      <c r="M137" s="188" t="s">
        <v>1</v>
      </c>
      <c r="N137" s="189" t="s">
        <v>37</v>
      </c>
      <c r="O137" s="68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124</v>
      </c>
      <c r="AT137" s="192" t="s">
        <v>120</v>
      </c>
      <c r="AU137" s="192" t="s">
        <v>82</v>
      </c>
      <c r="AY137" s="14" t="s">
        <v>115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4" t="s">
        <v>80</v>
      </c>
      <c r="BK137" s="193">
        <f>ROUND(I137*H137,2)</f>
        <v>0</v>
      </c>
      <c r="BL137" s="14" t="s">
        <v>124</v>
      </c>
      <c r="BM137" s="192" t="s">
        <v>155</v>
      </c>
    </row>
    <row r="138" spans="1:65" s="12" customFormat="1" ht="22.9" customHeight="1">
      <c r="B138" s="164"/>
      <c r="C138" s="165"/>
      <c r="D138" s="166" t="s">
        <v>71</v>
      </c>
      <c r="E138" s="178" t="s">
        <v>156</v>
      </c>
      <c r="F138" s="178" t="s">
        <v>157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SUM(P139:P145)</f>
        <v>0</v>
      </c>
      <c r="Q138" s="172"/>
      <c r="R138" s="173">
        <f>SUM(R139:R145)</f>
        <v>0</v>
      </c>
      <c r="S138" s="172"/>
      <c r="T138" s="174">
        <f>SUM(T139:T145)</f>
        <v>0</v>
      </c>
      <c r="AR138" s="175" t="s">
        <v>80</v>
      </c>
      <c r="AT138" s="176" t="s">
        <v>71</v>
      </c>
      <c r="AU138" s="176" t="s">
        <v>80</v>
      </c>
      <c r="AY138" s="175" t="s">
        <v>115</v>
      </c>
      <c r="BK138" s="177">
        <f>SUM(BK139:BK145)</f>
        <v>0</v>
      </c>
    </row>
    <row r="139" spans="1:65" s="2" customFormat="1" ht="37.9" customHeight="1">
      <c r="A139" s="31"/>
      <c r="B139" s="32"/>
      <c r="C139" s="180" t="s">
        <v>158</v>
      </c>
      <c r="D139" s="180" t="s">
        <v>120</v>
      </c>
      <c r="E139" s="181" t="s">
        <v>159</v>
      </c>
      <c r="F139" s="182" t="s">
        <v>160</v>
      </c>
      <c r="G139" s="183" t="s">
        <v>161</v>
      </c>
      <c r="H139" s="184">
        <v>160</v>
      </c>
      <c r="I139" s="185"/>
      <c r="J139" s="186">
        <f>ROUND(I139*H139,2)</f>
        <v>0</v>
      </c>
      <c r="K139" s="187"/>
      <c r="L139" s="36"/>
      <c r="M139" s="188" t="s">
        <v>1</v>
      </c>
      <c r="N139" s="189" t="s">
        <v>37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124</v>
      </c>
      <c r="AT139" s="192" t="s">
        <v>120</v>
      </c>
      <c r="AU139" s="192" t="s">
        <v>82</v>
      </c>
      <c r="AY139" s="14" t="s">
        <v>115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80</v>
      </c>
      <c r="BK139" s="193">
        <f>ROUND(I139*H139,2)</f>
        <v>0</v>
      </c>
      <c r="BL139" s="14" t="s">
        <v>124</v>
      </c>
      <c r="BM139" s="192" t="s">
        <v>162</v>
      </c>
    </row>
    <row r="140" spans="1:65" s="2" customFormat="1" ht="24.2" customHeight="1">
      <c r="A140" s="31"/>
      <c r="B140" s="32"/>
      <c r="C140" s="199" t="s">
        <v>163</v>
      </c>
      <c r="D140" s="199" t="s">
        <v>164</v>
      </c>
      <c r="E140" s="200" t="s">
        <v>165</v>
      </c>
      <c r="F140" s="201" t="s">
        <v>166</v>
      </c>
      <c r="G140" s="202" t="s">
        <v>161</v>
      </c>
      <c r="H140" s="203">
        <v>160</v>
      </c>
      <c r="I140" s="204"/>
      <c r="J140" s="205">
        <f>ROUND(I140*H140,2)</f>
        <v>0</v>
      </c>
      <c r="K140" s="206"/>
      <c r="L140" s="207"/>
      <c r="M140" s="208" t="s">
        <v>1</v>
      </c>
      <c r="N140" s="209" t="s">
        <v>37</v>
      </c>
      <c r="O140" s="68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152</v>
      </c>
      <c r="AT140" s="192" t="s">
        <v>164</v>
      </c>
      <c r="AU140" s="192" t="s">
        <v>82</v>
      </c>
      <c r="AY140" s="14" t="s">
        <v>115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80</v>
      </c>
      <c r="BK140" s="193">
        <f>ROUND(I140*H140,2)</f>
        <v>0</v>
      </c>
      <c r="BL140" s="14" t="s">
        <v>124</v>
      </c>
      <c r="BM140" s="192" t="s">
        <v>167</v>
      </c>
    </row>
    <row r="141" spans="1:65" s="2" customFormat="1" ht="19.5">
      <c r="A141" s="31"/>
      <c r="B141" s="32"/>
      <c r="C141" s="33"/>
      <c r="D141" s="194" t="s">
        <v>135</v>
      </c>
      <c r="E141" s="33"/>
      <c r="F141" s="195" t="s">
        <v>168</v>
      </c>
      <c r="G141" s="33"/>
      <c r="H141" s="33"/>
      <c r="I141" s="196"/>
      <c r="J141" s="33"/>
      <c r="K141" s="33"/>
      <c r="L141" s="36"/>
      <c r="M141" s="197"/>
      <c r="N141" s="198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135</v>
      </c>
      <c r="AU141" s="14" t="s">
        <v>82</v>
      </c>
    </row>
    <row r="142" spans="1:65" s="2" customFormat="1" ht="16.5" customHeight="1">
      <c r="A142" s="31"/>
      <c r="B142" s="32"/>
      <c r="C142" s="199" t="s">
        <v>169</v>
      </c>
      <c r="D142" s="199" t="s">
        <v>164</v>
      </c>
      <c r="E142" s="200" t="s">
        <v>170</v>
      </c>
      <c r="F142" s="201" t="s">
        <v>171</v>
      </c>
      <c r="G142" s="202" t="s">
        <v>123</v>
      </c>
      <c r="H142" s="203">
        <v>200</v>
      </c>
      <c r="I142" s="204"/>
      <c r="J142" s="205">
        <f>ROUND(I142*H142,2)</f>
        <v>0</v>
      </c>
      <c r="K142" s="206"/>
      <c r="L142" s="207"/>
      <c r="M142" s="208" t="s">
        <v>1</v>
      </c>
      <c r="N142" s="209" t="s">
        <v>37</v>
      </c>
      <c r="O142" s="68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152</v>
      </c>
      <c r="AT142" s="192" t="s">
        <v>164</v>
      </c>
      <c r="AU142" s="192" t="s">
        <v>82</v>
      </c>
      <c r="AY142" s="14" t="s">
        <v>115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80</v>
      </c>
      <c r="BK142" s="193">
        <f>ROUND(I142*H142,2)</f>
        <v>0</v>
      </c>
      <c r="BL142" s="14" t="s">
        <v>124</v>
      </c>
      <c r="BM142" s="192" t="s">
        <v>172</v>
      </c>
    </row>
    <row r="143" spans="1:65" s="2" customFormat="1" ht="19.5">
      <c r="A143" s="31"/>
      <c r="B143" s="32"/>
      <c r="C143" s="33"/>
      <c r="D143" s="194" t="s">
        <v>135</v>
      </c>
      <c r="E143" s="33"/>
      <c r="F143" s="195" t="s">
        <v>168</v>
      </c>
      <c r="G143" s="33"/>
      <c r="H143" s="33"/>
      <c r="I143" s="196"/>
      <c r="J143" s="33"/>
      <c r="K143" s="33"/>
      <c r="L143" s="36"/>
      <c r="M143" s="197"/>
      <c r="N143" s="198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135</v>
      </c>
      <c r="AU143" s="14" t="s">
        <v>82</v>
      </c>
    </row>
    <row r="144" spans="1:65" s="2" customFormat="1" ht="55.5" customHeight="1">
      <c r="A144" s="31"/>
      <c r="B144" s="32"/>
      <c r="C144" s="180" t="s">
        <v>8</v>
      </c>
      <c r="D144" s="180" t="s">
        <v>120</v>
      </c>
      <c r="E144" s="181" t="s">
        <v>173</v>
      </c>
      <c r="F144" s="182" t="s">
        <v>174</v>
      </c>
      <c r="G144" s="183" t="s">
        <v>123</v>
      </c>
      <c r="H144" s="184">
        <v>168</v>
      </c>
      <c r="I144" s="185"/>
      <c r="J144" s="186">
        <f>ROUND(I144*H144,2)</f>
        <v>0</v>
      </c>
      <c r="K144" s="187"/>
      <c r="L144" s="36"/>
      <c r="M144" s="188" t="s">
        <v>1</v>
      </c>
      <c r="N144" s="189" t="s">
        <v>37</v>
      </c>
      <c r="O144" s="68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124</v>
      </c>
      <c r="AT144" s="192" t="s">
        <v>120</v>
      </c>
      <c r="AU144" s="192" t="s">
        <v>82</v>
      </c>
      <c r="AY144" s="14" t="s">
        <v>115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4" t="s">
        <v>80</v>
      </c>
      <c r="BK144" s="193">
        <f>ROUND(I144*H144,2)</f>
        <v>0</v>
      </c>
      <c r="BL144" s="14" t="s">
        <v>124</v>
      </c>
      <c r="BM144" s="192" t="s">
        <v>175</v>
      </c>
    </row>
    <row r="145" spans="1:65" s="2" customFormat="1" ht="24.2" customHeight="1">
      <c r="A145" s="31"/>
      <c r="B145" s="32"/>
      <c r="C145" s="199" t="s">
        <v>176</v>
      </c>
      <c r="D145" s="199" t="s">
        <v>164</v>
      </c>
      <c r="E145" s="200" t="s">
        <v>177</v>
      </c>
      <c r="F145" s="201" t="s">
        <v>178</v>
      </c>
      <c r="G145" s="202" t="s">
        <v>123</v>
      </c>
      <c r="H145" s="203">
        <v>168</v>
      </c>
      <c r="I145" s="204"/>
      <c r="J145" s="205">
        <f>ROUND(I145*H145,2)</f>
        <v>0</v>
      </c>
      <c r="K145" s="206"/>
      <c r="L145" s="207"/>
      <c r="M145" s="208" t="s">
        <v>1</v>
      </c>
      <c r="N145" s="209" t="s">
        <v>37</v>
      </c>
      <c r="O145" s="68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152</v>
      </c>
      <c r="AT145" s="192" t="s">
        <v>164</v>
      </c>
      <c r="AU145" s="192" t="s">
        <v>82</v>
      </c>
      <c r="AY145" s="14" t="s">
        <v>115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4" t="s">
        <v>80</v>
      </c>
      <c r="BK145" s="193">
        <f>ROUND(I145*H145,2)</f>
        <v>0</v>
      </c>
      <c r="BL145" s="14" t="s">
        <v>124</v>
      </c>
      <c r="BM145" s="192" t="s">
        <v>179</v>
      </c>
    </row>
    <row r="146" spans="1:65" s="12" customFormat="1" ht="22.9" customHeight="1">
      <c r="B146" s="164"/>
      <c r="C146" s="165"/>
      <c r="D146" s="166" t="s">
        <v>71</v>
      </c>
      <c r="E146" s="178" t="s">
        <v>180</v>
      </c>
      <c r="F146" s="178" t="s">
        <v>181</v>
      </c>
      <c r="G146" s="165"/>
      <c r="H146" s="165"/>
      <c r="I146" s="168"/>
      <c r="J146" s="179">
        <f>BK146</f>
        <v>0</v>
      </c>
      <c r="K146" s="165"/>
      <c r="L146" s="170"/>
      <c r="M146" s="171"/>
      <c r="N146" s="172"/>
      <c r="O146" s="172"/>
      <c r="P146" s="173">
        <f>SUM(P147:P150)</f>
        <v>0</v>
      </c>
      <c r="Q146" s="172"/>
      <c r="R146" s="173">
        <f>SUM(R147:R150)</f>
        <v>0</v>
      </c>
      <c r="S146" s="172"/>
      <c r="T146" s="174">
        <f>SUM(T147:T150)</f>
        <v>0</v>
      </c>
      <c r="AR146" s="175" t="s">
        <v>80</v>
      </c>
      <c r="AT146" s="176" t="s">
        <v>71</v>
      </c>
      <c r="AU146" s="176" t="s">
        <v>80</v>
      </c>
      <c r="AY146" s="175" t="s">
        <v>115</v>
      </c>
      <c r="BK146" s="177">
        <f>SUM(BK147:BK150)</f>
        <v>0</v>
      </c>
    </row>
    <row r="147" spans="1:65" s="2" customFormat="1" ht="24.2" customHeight="1">
      <c r="A147" s="31"/>
      <c r="B147" s="32"/>
      <c r="C147" s="180" t="s">
        <v>125</v>
      </c>
      <c r="D147" s="180" t="s">
        <v>120</v>
      </c>
      <c r="E147" s="181" t="s">
        <v>182</v>
      </c>
      <c r="F147" s="182" t="s">
        <v>183</v>
      </c>
      <c r="G147" s="183" t="s">
        <v>123</v>
      </c>
      <c r="H147" s="184">
        <v>500</v>
      </c>
      <c r="I147" s="185"/>
      <c r="J147" s="186">
        <f>ROUND(I147*H147,2)</f>
        <v>0</v>
      </c>
      <c r="K147" s="187"/>
      <c r="L147" s="36"/>
      <c r="M147" s="188" t="s">
        <v>1</v>
      </c>
      <c r="N147" s="189" t="s">
        <v>37</v>
      </c>
      <c r="O147" s="68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124</v>
      </c>
      <c r="AT147" s="192" t="s">
        <v>120</v>
      </c>
      <c r="AU147" s="192" t="s">
        <v>82</v>
      </c>
      <c r="AY147" s="14" t="s">
        <v>115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4" t="s">
        <v>80</v>
      </c>
      <c r="BK147" s="193">
        <f>ROUND(I147*H147,2)</f>
        <v>0</v>
      </c>
      <c r="BL147" s="14" t="s">
        <v>124</v>
      </c>
      <c r="BM147" s="192" t="s">
        <v>184</v>
      </c>
    </row>
    <row r="148" spans="1:65" s="2" customFormat="1" ht="16.5" customHeight="1">
      <c r="A148" s="31"/>
      <c r="B148" s="32"/>
      <c r="C148" s="199" t="s">
        <v>185</v>
      </c>
      <c r="D148" s="199" t="s">
        <v>164</v>
      </c>
      <c r="E148" s="200" t="s">
        <v>186</v>
      </c>
      <c r="F148" s="201" t="s">
        <v>187</v>
      </c>
      <c r="G148" s="202" t="s">
        <v>123</v>
      </c>
      <c r="H148" s="203">
        <v>500</v>
      </c>
      <c r="I148" s="204"/>
      <c r="J148" s="205">
        <f>ROUND(I148*H148,2)</f>
        <v>0</v>
      </c>
      <c r="K148" s="206"/>
      <c r="L148" s="207"/>
      <c r="M148" s="208" t="s">
        <v>1</v>
      </c>
      <c r="N148" s="209" t="s">
        <v>37</v>
      </c>
      <c r="O148" s="68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152</v>
      </c>
      <c r="AT148" s="192" t="s">
        <v>164</v>
      </c>
      <c r="AU148" s="192" t="s">
        <v>82</v>
      </c>
      <c r="AY148" s="14" t="s">
        <v>115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4" t="s">
        <v>80</v>
      </c>
      <c r="BK148" s="193">
        <f>ROUND(I148*H148,2)</f>
        <v>0</v>
      </c>
      <c r="BL148" s="14" t="s">
        <v>124</v>
      </c>
      <c r="BM148" s="192" t="s">
        <v>188</v>
      </c>
    </row>
    <row r="149" spans="1:65" s="2" customFormat="1" ht="29.25">
      <c r="A149" s="31"/>
      <c r="B149" s="32"/>
      <c r="C149" s="33"/>
      <c r="D149" s="194" t="s">
        <v>135</v>
      </c>
      <c r="E149" s="33"/>
      <c r="F149" s="195" t="s">
        <v>189</v>
      </c>
      <c r="G149" s="33"/>
      <c r="H149" s="33"/>
      <c r="I149" s="196"/>
      <c r="J149" s="33"/>
      <c r="K149" s="33"/>
      <c r="L149" s="36"/>
      <c r="M149" s="197"/>
      <c r="N149" s="198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135</v>
      </c>
      <c r="AU149" s="14" t="s">
        <v>82</v>
      </c>
    </row>
    <row r="150" spans="1:65" s="2" customFormat="1" ht="16.5" customHeight="1">
      <c r="A150" s="31"/>
      <c r="B150" s="32"/>
      <c r="C150" s="199" t="s">
        <v>190</v>
      </c>
      <c r="D150" s="199" t="s">
        <v>164</v>
      </c>
      <c r="E150" s="200" t="s">
        <v>191</v>
      </c>
      <c r="F150" s="201" t="s">
        <v>192</v>
      </c>
      <c r="G150" s="202" t="s">
        <v>193</v>
      </c>
      <c r="H150" s="203">
        <v>500</v>
      </c>
      <c r="I150" s="204"/>
      <c r="J150" s="205">
        <f>ROUND(I150*H150,2)</f>
        <v>0</v>
      </c>
      <c r="K150" s="206"/>
      <c r="L150" s="207"/>
      <c r="M150" s="208" t="s">
        <v>1</v>
      </c>
      <c r="N150" s="209" t="s">
        <v>37</v>
      </c>
      <c r="O150" s="68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152</v>
      </c>
      <c r="AT150" s="192" t="s">
        <v>164</v>
      </c>
      <c r="AU150" s="192" t="s">
        <v>82</v>
      </c>
      <c r="AY150" s="14" t="s">
        <v>115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4" t="s">
        <v>80</v>
      </c>
      <c r="BK150" s="193">
        <f>ROUND(I150*H150,2)</f>
        <v>0</v>
      </c>
      <c r="BL150" s="14" t="s">
        <v>124</v>
      </c>
      <c r="BM150" s="192" t="s">
        <v>194</v>
      </c>
    </row>
    <row r="151" spans="1:65" s="12" customFormat="1" ht="22.9" customHeight="1">
      <c r="B151" s="164"/>
      <c r="C151" s="165"/>
      <c r="D151" s="166" t="s">
        <v>71</v>
      </c>
      <c r="E151" s="178" t="s">
        <v>195</v>
      </c>
      <c r="F151" s="178" t="s">
        <v>196</v>
      </c>
      <c r="G151" s="165"/>
      <c r="H151" s="165"/>
      <c r="I151" s="168"/>
      <c r="J151" s="179">
        <f>BK151</f>
        <v>0</v>
      </c>
      <c r="K151" s="165"/>
      <c r="L151" s="170"/>
      <c r="M151" s="171"/>
      <c r="N151" s="172"/>
      <c r="O151" s="172"/>
      <c r="P151" s="173">
        <f>SUM(P152:P158)</f>
        <v>0</v>
      </c>
      <c r="Q151" s="172"/>
      <c r="R151" s="173">
        <f>SUM(R152:R158)</f>
        <v>0</v>
      </c>
      <c r="S151" s="172"/>
      <c r="T151" s="174">
        <f>SUM(T152:T158)</f>
        <v>0</v>
      </c>
      <c r="AR151" s="175" t="s">
        <v>80</v>
      </c>
      <c r="AT151" s="176" t="s">
        <v>71</v>
      </c>
      <c r="AU151" s="176" t="s">
        <v>80</v>
      </c>
      <c r="AY151" s="175" t="s">
        <v>115</v>
      </c>
      <c r="BK151" s="177">
        <f>SUM(BK152:BK158)</f>
        <v>0</v>
      </c>
    </row>
    <row r="152" spans="1:65" s="2" customFormat="1" ht="24.2" customHeight="1">
      <c r="A152" s="31"/>
      <c r="B152" s="32"/>
      <c r="C152" s="180" t="s">
        <v>197</v>
      </c>
      <c r="D152" s="180" t="s">
        <v>120</v>
      </c>
      <c r="E152" s="181" t="s">
        <v>198</v>
      </c>
      <c r="F152" s="182" t="s">
        <v>199</v>
      </c>
      <c r="G152" s="183" t="s">
        <v>161</v>
      </c>
      <c r="H152" s="184">
        <v>160</v>
      </c>
      <c r="I152" s="185"/>
      <c r="J152" s="186">
        <f t="shared" ref="J152:J158" si="0">ROUND(I152*H152,2)</f>
        <v>0</v>
      </c>
      <c r="K152" s="187"/>
      <c r="L152" s="36"/>
      <c r="M152" s="188" t="s">
        <v>1</v>
      </c>
      <c r="N152" s="189" t="s">
        <v>37</v>
      </c>
      <c r="O152" s="68"/>
      <c r="P152" s="190">
        <f t="shared" ref="P152:P158" si="1">O152*H152</f>
        <v>0</v>
      </c>
      <c r="Q152" s="190">
        <v>0</v>
      </c>
      <c r="R152" s="190">
        <f t="shared" ref="R152:R158" si="2">Q152*H152</f>
        <v>0</v>
      </c>
      <c r="S152" s="190">
        <v>0</v>
      </c>
      <c r="T152" s="191">
        <f t="shared" ref="T152:T158" si="3"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124</v>
      </c>
      <c r="AT152" s="192" t="s">
        <v>120</v>
      </c>
      <c r="AU152" s="192" t="s">
        <v>82</v>
      </c>
      <c r="AY152" s="14" t="s">
        <v>115</v>
      </c>
      <c r="BE152" s="193">
        <f t="shared" ref="BE152:BE158" si="4">IF(N152="základní",J152,0)</f>
        <v>0</v>
      </c>
      <c r="BF152" s="193">
        <f t="shared" ref="BF152:BF158" si="5">IF(N152="snížená",J152,0)</f>
        <v>0</v>
      </c>
      <c r="BG152" s="193">
        <f t="shared" ref="BG152:BG158" si="6">IF(N152="zákl. přenesená",J152,0)</f>
        <v>0</v>
      </c>
      <c r="BH152" s="193">
        <f t="shared" ref="BH152:BH158" si="7">IF(N152="sníž. přenesená",J152,0)</f>
        <v>0</v>
      </c>
      <c r="BI152" s="193">
        <f t="shared" ref="BI152:BI158" si="8">IF(N152="nulová",J152,0)</f>
        <v>0</v>
      </c>
      <c r="BJ152" s="14" t="s">
        <v>80</v>
      </c>
      <c r="BK152" s="193">
        <f t="shared" ref="BK152:BK158" si="9">ROUND(I152*H152,2)</f>
        <v>0</v>
      </c>
      <c r="BL152" s="14" t="s">
        <v>124</v>
      </c>
      <c r="BM152" s="192" t="s">
        <v>200</v>
      </c>
    </row>
    <row r="153" spans="1:65" s="2" customFormat="1" ht="16.5" customHeight="1">
      <c r="A153" s="31"/>
      <c r="B153" s="32"/>
      <c r="C153" s="199" t="s">
        <v>201</v>
      </c>
      <c r="D153" s="199" t="s">
        <v>164</v>
      </c>
      <c r="E153" s="200" t="s">
        <v>202</v>
      </c>
      <c r="F153" s="201" t="s">
        <v>203</v>
      </c>
      <c r="G153" s="202" t="s">
        <v>161</v>
      </c>
      <c r="H153" s="203">
        <v>160</v>
      </c>
      <c r="I153" s="204"/>
      <c r="J153" s="205">
        <f t="shared" si="0"/>
        <v>0</v>
      </c>
      <c r="K153" s="206"/>
      <c r="L153" s="207"/>
      <c r="M153" s="208" t="s">
        <v>1</v>
      </c>
      <c r="N153" s="209" t="s">
        <v>37</v>
      </c>
      <c r="O153" s="68"/>
      <c r="P153" s="190">
        <f t="shared" si="1"/>
        <v>0</v>
      </c>
      <c r="Q153" s="190">
        <v>0</v>
      </c>
      <c r="R153" s="190">
        <f t="shared" si="2"/>
        <v>0</v>
      </c>
      <c r="S153" s="190">
        <v>0</v>
      </c>
      <c r="T153" s="19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152</v>
      </c>
      <c r="AT153" s="192" t="s">
        <v>164</v>
      </c>
      <c r="AU153" s="192" t="s">
        <v>82</v>
      </c>
      <c r="AY153" s="14" t="s">
        <v>115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4" t="s">
        <v>80</v>
      </c>
      <c r="BK153" s="193">
        <f t="shared" si="9"/>
        <v>0</v>
      </c>
      <c r="BL153" s="14" t="s">
        <v>124</v>
      </c>
      <c r="BM153" s="192" t="s">
        <v>204</v>
      </c>
    </row>
    <row r="154" spans="1:65" s="2" customFormat="1" ht="16.5" customHeight="1">
      <c r="A154" s="31"/>
      <c r="B154" s="32"/>
      <c r="C154" s="199" t="s">
        <v>205</v>
      </c>
      <c r="D154" s="199" t="s">
        <v>164</v>
      </c>
      <c r="E154" s="200" t="s">
        <v>206</v>
      </c>
      <c r="F154" s="201" t="s">
        <v>207</v>
      </c>
      <c r="G154" s="202" t="s">
        <v>161</v>
      </c>
      <c r="H154" s="203">
        <v>1</v>
      </c>
      <c r="I154" s="204"/>
      <c r="J154" s="205">
        <f t="shared" si="0"/>
        <v>0</v>
      </c>
      <c r="K154" s="206"/>
      <c r="L154" s="207"/>
      <c r="M154" s="208" t="s">
        <v>1</v>
      </c>
      <c r="N154" s="209" t="s">
        <v>37</v>
      </c>
      <c r="O154" s="68"/>
      <c r="P154" s="190">
        <f t="shared" si="1"/>
        <v>0</v>
      </c>
      <c r="Q154" s="190">
        <v>0</v>
      </c>
      <c r="R154" s="190">
        <f t="shared" si="2"/>
        <v>0</v>
      </c>
      <c r="S154" s="190">
        <v>0</v>
      </c>
      <c r="T154" s="19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152</v>
      </c>
      <c r="AT154" s="192" t="s">
        <v>164</v>
      </c>
      <c r="AU154" s="192" t="s">
        <v>82</v>
      </c>
      <c r="AY154" s="14" t="s">
        <v>115</v>
      </c>
      <c r="BE154" s="193">
        <f t="shared" si="4"/>
        <v>0</v>
      </c>
      <c r="BF154" s="193">
        <f t="shared" si="5"/>
        <v>0</v>
      </c>
      <c r="BG154" s="193">
        <f t="shared" si="6"/>
        <v>0</v>
      </c>
      <c r="BH154" s="193">
        <f t="shared" si="7"/>
        <v>0</v>
      </c>
      <c r="BI154" s="193">
        <f t="shared" si="8"/>
        <v>0</v>
      </c>
      <c r="BJ154" s="14" t="s">
        <v>80</v>
      </c>
      <c r="BK154" s="193">
        <f t="shared" si="9"/>
        <v>0</v>
      </c>
      <c r="BL154" s="14" t="s">
        <v>124</v>
      </c>
      <c r="BM154" s="192" t="s">
        <v>208</v>
      </c>
    </row>
    <row r="155" spans="1:65" s="2" customFormat="1" ht="37.9" customHeight="1">
      <c r="A155" s="31"/>
      <c r="B155" s="32"/>
      <c r="C155" s="180" t="s">
        <v>209</v>
      </c>
      <c r="D155" s="180" t="s">
        <v>120</v>
      </c>
      <c r="E155" s="181" t="s">
        <v>210</v>
      </c>
      <c r="F155" s="182" t="s">
        <v>211</v>
      </c>
      <c r="G155" s="183" t="s">
        <v>161</v>
      </c>
      <c r="H155" s="184">
        <v>350</v>
      </c>
      <c r="I155" s="185"/>
      <c r="J155" s="186">
        <f t="shared" si="0"/>
        <v>0</v>
      </c>
      <c r="K155" s="187"/>
      <c r="L155" s="36"/>
      <c r="M155" s="188" t="s">
        <v>1</v>
      </c>
      <c r="N155" s="189" t="s">
        <v>37</v>
      </c>
      <c r="O155" s="68"/>
      <c r="P155" s="190">
        <f t="shared" si="1"/>
        <v>0</v>
      </c>
      <c r="Q155" s="190">
        <v>0</v>
      </c>
      <c r="R155" s="190">
        <f t="shared" si="2"/>
        <v>0</v>
      </c>
      <c r="S155" s="190">
        <v>0</v>
      </c>
      <c r="T155" s="19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124</v>
      </c>
      <c r="AT155" s="192" t="s">
        <v>120</v>
      </c>
      <c r="AU155" s="192" t="s">
        <v>82</v>
      </c>
      <c r="AY155" s="14" t="s">
        <v>115</v>
      </c>
      <c r="BE155" s="193">
        <f t="shared" si="4"/>
        <v>0</v>
      </c>
      <c r="BF155" s="193">
        <f t="shared" si="5"/>
        <v>0</v>
      </c>
      <c r="BG155" s="193">
        <f t="shared" si="6"/>
        <v>0</v>
      </c>
      <c r="BH155" s="193">
        <f t="shared" si="7"/>
        <v>0</v>
      </c>
      <c r="BI155" s="193">
        <f t="shared" si="8"/>
        <v>0</v>
      </c>
      <c r="BJ155" s="14" t="s">
        <v>80</v>
      </c>
      <c r="BK155" s="193">
        <f t="shared" si="9"/>
        <v>0</v>
      </c>
      <c r="BL155" s="14" t="s">
        <v>124</v>
      </c>
      <c r="BM155" s="192" t="s">
        <v>212</v>
      </c>
    </row>
    <row r="156" spans="1:65" s="2" customFormat="1" ht="24.2" customHeight="1">
      <c r="A156" s="31"/>
      <c r="B156" s="32"/>
      <c r="C156" s="199" t="s">
        <v>7</v>
      </c>
      <c r="D156" s="199" t="s">
        <v>164</v>
      </c>
      <c r="E156" s="200" t="s">
        <v>213</v>
      </c>
      <c r="F156" s="201" t="s">
        <v>214</v>
      </c>
      <c r="G156" s="202" t="s">
        <v>161</v>
      </c>
      <c r="H156" s="203">
        <v>350</v>
      </c>
      <c r="I156" s="204"/>
      <c r="J156" s="205">
        <f t="shared" si="0"/>
        <v>0</v>
      </c>
      <c r="K156" s="206"/>
      <c r="L156" s="207"/>
      <c r="M156" s="208" t="s">
        <v>1</v>
      </c>
      <c r="N156" s="209" t="s">
        <v>37</v>
      </c>
      <c r="O156" s="68"/>
      <c r="P156" s="190">
        <f t="shared" si="1"/>
        <v>0</v>
      </c>
      <c r="Q156" s="190">
        <v>0</v>
      </c>
      <c r="R156" s="190">
        <f t="shared" si="2"/>
        <v>0</v>
      </c>
      <c r="S156" s="190">
        <v>0</v>
      </c>
      <c r="T156" s="191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152</v>
      </c>
      <c r="AT156" s="192" t="s">
        <v>164</v>
      </c>
      <c r="AU156" s="192" t="s">
        <v>82</v>
      </c>
      <c r="AY156" s="14" t="s">
        <v>115</v>
      </c>
      <c r="BE156" s="193">
        <f t="shared" si="4"/>
        <v>0</v>
      </c>
      <c r="BF156" s="193">
        <f t="shared" si="5"/>
        <v>0</v>
      </c>
      <c r="BG156" s="193">
        <f t="shared" si="6"/>
        <v>0</v>
      </c>
      <c r="BH156" s="193">
        <f t="shared" si="7"/>
        <v>0</v>
      </c>
      <c r="BI156" s="193">
        <f t="shared" si="8"/>
        <v>0</v>
      </c>
      <c r="BJ156" s="14" t="s">
        <v>80</v>
      </c>
      <c r="BK156" s="193">
        <f t="shared" si="9"/>
        <v>0</v>
      </c>
      <c r="BL156" s="14" t="s">
        <v>124</v>
      </c>
      <c r="BM156" s="192" t="s">
        <v>215</v>
      </c>
    </row>
    <row r="157" spans="1:65" s="2" customFormat="1" ht="37.9" customHeight="1">
      <c r="A157" s="31"/>
      <c r="B157" s="32"/>
      <c r="C157" s="180" t="s">
        <v>216</v>
      </c>
      <c r="D157" s="180" t="s">
        <v>120</v>
      </c>
      <c r="E157" s="181" t="s">
        <v>217</v>
      </c>
      <c r="F157" s="182" t="s">
        <v>218</v>
      </c>
      <c r="G157" s="183" t="s">
        <v>161</v>
      </c>
      <c r="H157" s="184">
        <v>50</v>
      </c>
      <c r="I157" s="185"/>
      <c r="J157" s="186">
        <f t="shared" si="0"/>
        <v>0</v>
      </c>
      <c r="K157" s="187"/>
      <c r="L157" s="36"/>
      <c r="M157" s="188" t="s">
        <v>1</v>
      </c>
      <c r="N157" s="189" t="s">
        <v>37</v>
      </c>
      <c r="O157" s="68"/>
      <c r="P157" s="190">
        <f t="shared" si="1"/>
        <v>0</v>
      </c>
      <c r="Q157" s="190">
        <v>0</v>
      </c>
      <c r="R157" s="190">
        <f t="shared" si="2"/>
        <v>0</v>
      </c>
      <c r="S157" s="190">
        <v>0</v>
      </c>
      <c r="T157" s="191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124</v>
      </c>
      <c r="AT157" s="192" t="s">
        <v>120</v>
      </c>
      <c r="AU157" s="192" t="s">
        <v>82</v>
      </c>
      <c r="AY157" s="14" t="s">
        <v>115</v>
      </c>
      <c r="BE157" s="193">
        <f t="shared" si="4"/>
        <v>0</v>
      </c>
      <c r="BF157" s="193">
        <f t="shared" si="5"/>
        <v>0</v>
      </c>
      <c r="BG157" s="193">
        <f t="shared" si="6"/>
        <v>0</v>
      </c>
      <c r="BH157" s="193">
        <f t="shared" si="7"/>
        <v>0</v>
      </c>
      <c r="BI157" s="193">
        <f t="shared" si="8"/>
        <v>0</v>
      </c>
      <c r="BJ157" s="14" t="s">
        <v>80</v>
      </c>
      <c r="BK157" s="193">
        <f t="shared" si="9"/>
        <v>0</v>
      </c>
      <c r="BL157" s="14" t="s">
        <v>124</v>
      </c>
      <c r="BM157" s="192" t="s">
        <v>219</v>
      </c>
    </row>
    <row r="158" spans="1:65" s="2" customFormat="1" ht="24.2" customHeight="1">
      <c r="A158" s="31"/>
      <c r="B158" s="32"/>
      <c r="C158" s="199" t="s">
        <v>220</v>
      </c>
      <c r="D158" s="199" t="s">
        <v>164</v>
      </c>
      <c r="E158" s="200" t="s">
        <v>221</v>
      </c>
      <c r="F158" s="201" t="s">
        <v>222</v>
      </c>
      <c r="G158" s="202" t="s">
        <v>161</v>
      </c>
      <c r="H158" s="203">
        <v>50</v>
      </c>
      <c r="I158" s="204"/>
      <c r="J158" s="205">
        <f t="shared" si="0"/>
        <v>0</v>
      </c>
      <c r="K158" s="206"/>
      <c r="L158" s="207"/>
      <c r="M158" s="208" t="s">
        <v>1</v>
      </c>
      <c r="N158" s="209" t="s">
        <v>37</v>
      </c>
      <c r="O158" s="68"/>
      <c r="P158" s="190">
        <f t="shared" si="1"/>
        <v>0</v>
      </c>
      <c r="Q158" s="190">
        <v>0</v>
      </c>
      <c r="R158" s="190">
        <f t="shared" si="2"/>
        <v>0</v>
      </c>
      <c r="S158" s="190">
        <v>0</v>
      </c>
      <c r="T158" s="191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152</v>
      </c>
      <c r="AT158" s="192" t="s">
        <v>164</v>
      </c>
      <c r="AU158" s="192" t="s">
        <v>82</v>
      </c>
      <c r="AY158" s="14" t="s">
        <v>115</v>
      </c>
      <c r="BE158" s="193">
        <f t="shared" si="4"/>
        <v>0</v>
      </c>
      <c r="BF158" s="193">
        <f t="shared" si="5"/>
        <v>0</v>
      </c>
      <c r="BG158" s="193">
        <f t="shared" si="6"/>
        <v>0</v>
      </c>
      <c r="BH158" s="193">
        <f t="shared" si="7"/>
        <v>0</v>
      </c>
      <c r="BI158" s="193">
        <f t="shared" si="8"/>
        <v>0</v>
      </c>
      <c r="BJ158" s="14" t="s">
        <v>80</v>
      </c>
      <c r="BK158" s="193">
        <f t="shared" si="9"/>
        <v>0</v>
      </c>
      <c r="BL158" s="14" t="s">
        <v>124</v>
      </c>
      <c r="BM158" s="192" t="s">
        <v>223</v>
      </c>
    </row>
    <row r="159" spans="1:65" s="12" customFormat="1" ht="22.9" customHeight="1">
      <c r="B159" s="164"/>
      <c r="C159" s="165"/>
      <c r="D159" s="166" t="s">
        <v>71</v>
      </c>
      <c r="E159" s="178" t="s">
        <v>224</v>
      </c>
      <c r="F159" s="178" t="s">
        <v>225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SUM(P160:P164)</f>
        <v>0</v>
      </c>
      <c r="Q159" s="172"/>
      <c r="R159" s="173">
        <f>SUM(R160:R164)</f>
        <v>0</v>
      </c>
      <c r="S159" s="172"/>
      <c r="T159" s="174">
        <f>SUM(T160:T164)</f>
        <v>0</v>
      </c>
      <c r="AR159" s="175" t="s">
        <v>80</v>
      </c>
      <c r="AT159" s="176" t="s">
        <v>71</v>
      </c>
      <c r="AU159" s="176" t="s">
        <v>80</v>
      </c>
      <c r="AY159" s="175" t="s">
        <v>115</v>
      </c>
      <c r="BK159" s="177">
        <f>SUM(BK160:BK164)</f>
        <v>0</v>
      </c>
    </row>
    <row r="160" spans="1:65" s="2" customFormat="1" ht="24.2" customHeight="1">
      <c r="A160" s="31"/>
      <c r="B160" s="32"/>
      <c r="C160" s="180" t="s">
        <v>226</v>
      </c>
      <c r="D160" s="180" t="s">
        <v>120</v>
      </c>
      <c r="E160" s="181" t="s">
        <v>227</v>
      </c>
      <c r="F160" s="182" t="s">
        <v>228</v>
      </c>
      <c r="G160" s="183" t="s">
        <v>123</v>
      </c>
      <c r="H160" s="184">
        <v>16</v>
      </c>
      <c r="I160" s="185"/>
      <c r="J160" s="186">
        <f>ROUND(I160*H160,2)</f>
        <v>0</v>
      </c>
      <c r="K160" s="187"/>
      <c r="L160" s="36"/>
      <c r="M160" s="188" t="s">
        <v>1</v>
      </c>
      <c r="N160" s="189" t="s">
        <v>37</v>
      </c>
      <c r="O160" s="68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124</v>
      </c>
      <c r="AT160" s="192" t="s">
        <v>120</v>
      </c>
      <c r="AU160" s="192" t="s">
        <v>82</v>
      </c>
      <c r="AY160" s="14" t="s">
        <v>115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4" t="s">
        <v>80</v>
      </c>
      <c r="BK160" s="193">
        <f>ROUND(I160*H160,2)</f>
        <v>0</v>
      </c>
      <c r="BL160" s="14" t="s">
        <v>124</v>
      </c>
      <c r="BM160" s="192" t="s">
        <v>229</v>
      </c>
    </row>
    <row r="161" spans="1:65" s="2" customFormat="1" ht="29.25">
      <c r="A161" s="31"/>
      <c r="B161" s="32"/>
      <c r="C161" s="33"/>
      <c r="D161" s="194" t="s">
        <v>135</v>
      </c>
      <c r="E161" s="33"/>
      <c r="F161" s="195" t="s">
        <v>230</v>
      </c>
      <c r="G161" s="33"/>
      <c r="H161" s="33"/>
      <c r="I161" s="196"/>
      <c r="J161" s="33"/>
      <c r="K161" s="33"/>
      <c r="L161" s="36"/>
      <c r="M161" s="197"/>
      <c r="N161" s="198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135</v>
      </c>
      <c r="AU161" s="14" t="s">
        <v>82</v>
      </c>
    </row>
    <row r="162" spans="1:65" s="2" customFormat="1" ht="24.2" customHeight="1">
      <c r="A162" s="31"/>
      <c r="B162" s="32"/>
      <c r="C162" s="180" t="s">
        <v>231</v>
      </c>
      <c r="D162" s="180" t="s">
        <v>120</v>
      </c>
      <c r="E162" s="181" t="s">
        <v>232</v>
      </c>
      <c r="F162" s="182" t="s">
        <v>233</v>
      </c>
      <c r="G162" s="183" t="s">
        <v>123</v>
      </c>
      <c r="H162" s="184">
        <v>41</v>
      </c>
      <c r="I162" s="185"/>
      <c r="J162" s="186">
        <f>ROUND(I162*H162,2)</f>
        <v>0</v>
      </c>
      <c r="K162" s="187"/>
      <c r="L162" s="36"/>
      <c r="M162" s="188" t="s">
        <v>1</v>
      </c>
      <c r="N162" s="189" t="s">
        <v>37</v>
      </c>
      <c r="O162" s="68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124</v>
      </c>
      <c r="AT162" s="192" t="s">
        <v>120</v>
      </c>
      <c r="AU162" s="192" t="s">
        <v>82</v>
      </c>
      <c r="AY162" s="14" t="s">
        <v>115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4" t="s">
        <v>80</v>
      </c>
      <c r="BK162" s="193">
        <f>ROUND(I162*H162,2)</f>
        <v>0</v>
      </c>
      <c r="BL162" s="14" t="s">
        <v>124</v>
      </c>
      <c r="BM162" s="192" t="s">
        <v>234</v>
      </c>
    </row>
    <row r="163" spans="1:65" s="2" customFormat="1" ht="29.25">
      <c r="A163" s="31"/>
      <c r="B163" s="32"/>
      <c r="C163" s="33"/>
      <c r="D163" s="194" t="s">
        <v>135</v>
      </c>
      <c r="E163" s="33"/>
      <c r="F163" s="195" t="s">
        <v>230</v>
      </c>
      <c r="G163" s="33"/>
      <c r="H163" s="33"/>
      <c r="I163" s="196"/>
      <c r="J163" s="33"/>
      <c r="K163" s="33"/>
      <c r="L163" s="36"/>
      <c r="M163" s="197"/>
      <c r="N163" s="198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135</v>
      </c>
      <c r="AU163" s="14" t="s">
        <v>82</v>
      </c>
    </row>
    <row r="164" spans="1:65" s="2" customFormat="1" ht="16.5" customHeight="1">
      <c r="A164" s="31"/>
      <c r="B164" s="32"/>
      <c r="C164" s="199" t="s">
        <v>235</v>
      </c>
      <c r="D164" s="199" t="s">
        <v>164</v>
      </c>
      <c r="E164" s="200" t="s">
        <v>236</v>
      </c>
      <c r="F164" s="201" t="s">
        <v>237</v>
      </c>
      <c r="G164" s="202" t="s">
        <v>133</v>
      </c>
      <c r="H164" s="203">
        <v>1</v>
      </c>
      <c r="I164" s="204"/>
      <c r="J164" s="205">
        <f>ROUND(I164*H164,2)</f>
        <v>0</v>
      </c>
      <c r="K164" s="206"/>
      <c r="L164" s="207"/>
      <c r="M164" s="208" t="s">
        <v>1</v>
      </c>
      <c r="N164" s="209" t="s">
        <v>37</v>
      </c>
      <c r="O164" s="68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152</v>
      </c>
      <c r="AT164" s="192" t="s">
        <v>164</v>
      </c>
      <c r="AU164" s="192" t="s">
        <v>82</v>
      </c>
      <c r="AY164" s="14" t="s">
        <v>115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4" t="s">
        <v>80</v>
      </c>
      <c r="BK164" s="193">
        <f>ROUND(I164*H164,2)</f>
        <v>0</v>
      </c>
      <c r="BL164" s="14" t="s">
        <v>124</v>
      </c>
      <c r="BM164" s="192" t="s">
        <v>238</v>
      </c>
    </row>
    <row r="165" spans="1:65" s="12" customFormat="1" ht="22.9" customHeight="1">
      <c r="B165" s="164"/>
      <c r="C165" s="165"/>
      <c r="D165" s="166" t="s">
        <v>71</v>
      </c>
      <c r="E165" s="178" t="s">
        <v>239</v>
      </c>
      <c r="F165" s="178" t="s">
        <v>240</v>
      </c>
      <c r="G165" s="165"/>
      <c r="H165" s="165"/>
      <c r="I165" s="168"/>
      <c r="J165" s="179">
        <f>BK165</f>
        <v>0</v>
      </c>
      <c r="K165" s="165"/>
      <c r="L165" s="170"/>
      <c r="M165" s="171"/>
      <c r="N165" s="172"/>
      <c r="O165" s="172"/>
      <c r="P165" s="173">
        <f>SUM(P166:P197)</f>
        <v>0</v>
      </c>
      <c r="Q165" s="172"/>
      <c r="R165" s="173">
        <f>SUM(R166:R197)</f>
        <v>0</v>
      </c>
      <c r="S165" s="172"/>
      <c r="T165" s="174">
        <f>SUM(T166:T197)</f>
        <v>0</v>
      </c>
      <c r="AR165" s="175" t="s">
        <v>80</v>
      </c>
      <c r="AT165" s="176" t="s">
        <v>71</v>
      </c>
      <c r="AU165" s="176" t="s">
        <v>80</v>
      </c>
      <c r="AY165" s="175" t="s">
        <v>115</v>
      </c>
      <c r="BK165" s="177">
        <f>SUM(BK166:BK197)</f>
        <v>0</v>
      </c>
    </row>
    <row r="166" spans="1:65" s="2" customFormat="1" ht="16.5" customHeight="1">
      <c r="A166" s="31"/>
      <c r="B166" s="32"/>
      <c r="C166" s="180" t="s">
        <v>241</v>
      </c>
      <c r="D166" s="180" t="s">
        <v>120</v>
      </c>
      <c r="E166" s="181" t="s">
        <v>242</v>
      </c>
      <c r="F166" s="182" t="s">
        <v>243</v>
      </c>
      <c r="G166" s="183" t="s">
        <v>193</v>
      </c>
      <c r="H166" s="184">
        <v>70</v>
      </c>
      <c r="I166" s="185"/>
      <c r="J166" s="186">
        <f t="shared" ref="J166:J173" si="10">ROUND(I166*H166,2)</f>
        <v>0</v>
      </c>
      <c r="K166" s="187"/>
      <c r="L166" s="36"/>
      <c r="M166" s="188" t="s">
        <v>1</v>
      </c>
      <c r="N166" s="189" t="s">
        <v>37</v>
      </c>
      <c r="O166" s="68"/>
      <c r="P166" s="190">
        <f t="shared" ref="P166:P173" si="11">O166*H166</f>
        <v>0</v>
      </c>
      <c r="Q166" s="190">
        <v>0</v>
      </c>
      <c r="R166" s="190">
        <f t="shared" ref="R166:R173" si="12">Q166*H166</f>
        <v>0</v>
      </c>
      <c r="S166" s="190">
        <v>0</v>
      </c>
      <c r="T166" s="191">
        <f t="shared" ref="T166:T173" si="13"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124</v>
      </c>
      <c r="AT166" s="192" t="s">
        <v>120</v>
      </c>
      <c r="AU166" s="192" t="s">
        <v>82</v>
      </c>
      <c r="AY166" s="14" t="s">
        <v>115</v>
      </c>
      <c r="BE166" s="193">
        <f t="shared" ref="BE166:BE173" si="14">IF(N166="základní",J166,0)</f>
        <v>0</v>
      </c>
      <c r="BF166" s="193">
        <f t="shared" ref="BF166:BF173" si="15">IF(N166="snížená",J166,0)</f>
        <v>0</v>
      </c>
      <c r="BG166" s="193">
        <f t="shared" ref="BG166:BG173" si="16">IF(N166="zákl. přenesená",J166,0)</f>
        <v>0</v>
      </c>
      <c r="BH166" s="193">
        <f t="shared" ref="BH166:BH173" si="17">IF(N166="sníž. přenesená",J166,0)</f>
        <v>0</v>
      </c>
      <c r="BI166" s="193">
        <f t="shared" ref="BI166:BI173" si="18">IF(N166="nulová",J166,0)</f>
        <v>0</v>
      </c>
      <c r="BJ166" s="14" t="s">
        <v>80</v>
      </c>
      <c r="BK166" s="193">
        <f t="shared" ref="BK166:BK173" si="19">ROUND(I166*H166,2)</f>
        <v>0</v>
      </c>
      <c r="BL166" s="14" t="s">
        <v>124</v>
      </c>
      <c r="BM166" s="192" t="s">
        <v>244</v>
      </c>
    </row>
    <row r="167" spans="1:65" s="2" customFormat="1" ht="16.5" customHeight="1">
      <c r="A167" s="31"/>
      <c r="B167" s="32"/>
      <c r="C167" s="180" t="s">
        <v>245</v>
      </c>
      <c r="D167" s="180" t="s">
        <v>120</v>
      </c>
      <c r="E167" s="181" t="s">
        <v>246</v>
      </c>
      <c r="F167" s="182" t="s">
        <v>247</v>
      </c>
      <c r="G167" s="183" t="s">
        <v>193</v>
      </c>
      <c r="H167" s="184">
        <v>35</v>
      </c>
      <c r="I167" s="185"/>
      <c r="J167" s="186">
        <f t="shared" si="10"/>
        <v>0</v>
      </c>
      <c r="K167" s="187"/>
      <c r="L167" s="36"/>
      <c r="M167" s="188" t="s">
        <v>1</v>
      </c>
      <c r="N167" s="189" t="s">
        <v>37</v>
      </c>
      <c r="O167" s="68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124</v>
      </c>
      <c r="AT167" s="192" t="s">
        <v>120</v>
      </c>
      <c r="AU167" s="192" t="s">
        <v>82</v>
      </c>
      <c r="AY167" s="14" t="s">
        <v>115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4" t="s">
        <v>80</v>
      </c>
      <c r="BK167" s="193">
        <f t="shared" si="19"/>
        <v>0</v>
      </c>
      <c r="BL167" s="14" t="s">
        <v>124</v>
      </c>
      <c r="BM167" s="192" t="s">
        <v>248</v>
      </c>
    </row>
    <row r="168" spans="1:65" s="2" customFormat="1" ht="16.5" customHeight="1">
      <c r="A168" s="31"/>
      <c r="B168" s="32"/>
      <c r="C168" s="180" t="s">
        <v>249</v>
      </c>
      <c r="D168" s="180" t="s">
        <v>120</v>
      </c>
      <c r="E168" s="181" t="s">
        <v>250</v>
      </c>
      <c r="F168" s="182" t="s">
        <v>251</v>
      </c>
      <c r="G168" s="183" t="s">
        <v>193</v>
      </c>
      <c r="H168" s="184">
        <v>12</v>
      </c>
      <c r="I168" s="185"/>
      <c r="J168" s="186">
        <f t="shared" si="10"/>
        <v>0</v>
      </c>
      <c r="K168" s="187"/>
      <c r="L168" s="36"/>
      <c r="M168" s="188" t="s">
        <v>1</v>
      </c>
      <c r="N168" s="189" t="s">
        <v>37</v>
      </c>
      <c r="O168" s="68"/>
      <c r="P168" s="190">
        <f t="shared" si="11"/>
        <v>0</v>
      </c>
      <c r="Q168" s="190">
        <v>0</v>
      </c>
      <c r="R168" s="190">
        <f t="shared" si="12"/>
        <v>0</v>
      </c>
      <c r="S168" s="190">
        <v>0</v>
      </c>
      <c r="T168" s="19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124</v>
      </c>
      <c r="AT168" s="192" t="s">
        <v>120</v>
      </c>
      <c r="AU168" s="192" t="s">
        <v>82</v>
      </c>
      <c r="AY168" s="14" t="s">
        <v>115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4" t="s">
        <v>80</v>
      </c>
      <c r="BK168" s="193">
        <f t="shared" si="19"/>
        <v>0</v>
      </c>
      <c r="BL168" s="14" t="s">
        <v>124</v>
      </c>
      <c r="BM168" s="192" t="s">
        <v>252</v>
      </c>
    </row>
    <row r="169" spans="1:65" s="2" customFormat="1" ht="16.5" customHeight="1">
      <c r="A169" s="31"/>
      <c r="B169" s="32"/>
      <c r="C169" s="180" t="s">
        <v>253</v>
      </c>
      <c r="D169" s="180" t="s">
        <v>120</v>
      </c>
      <c r="E169" s="181" t="s">
        <v>254</v>
      </c>
      <c r="F169" s="182" t="s">
        <v>255</v>
      </c>
      <c r="G169" s="183" t="s">
        <v>193</v>
      </c>
      <c r="H169" s="184">
        <v>120</v>
      </c>
      <c r="I169" s="185"/>
      <c r="J169" s="186">
        <f t="shared" si="10"/>
        <v>0</v>
      </c>
      <c r="K169" s="187"/>
      <c r="L169" s="36"/>
      <c r="M169" s="188" t="s">
        <v>1</v>
      </c>
      <c r="N169" s="189" t="s">
        <v>37</v>
      </c>
      <c r="O169" s="68"/>
      <c r="P169" s="190">
        <f t="shared" si="11"/>
        <v>0</v>
      </c>
      <c r="Q169" s="190">
        <v>0</v>
      </c>
      <c r="R169" s="190">
        <f t="shared" si="12"/>
        <v>0</v>
      </c>
      <c r="S169" s="190">
        <v>0</v>
      </c>
      <c r="T169" s="19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124</v>
      </c>
      <c r="AT169" s="192" t="s">
        <v>120</v>
      </c>
      <c r="AU169" s="192" t="s">
        <v>82</v>
      </c>
      <c r="AY169" s="14" t="s">
        <v>115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4" t="s">
        <v>80</v>
      </c>
      <c r="BK169" s="193">
        <f t="shared" si="19"/>
        <v>0</v>
      </c>
      <c r="BL169" s="14" t="s">
        <v>124</v>
      </c>
      <c r="BM169" s="192" t="s">
        <v>256</v>
      </c>
    </row>
    <row r="170" spans="1:65" s="2" customFormat="1" ht="16.5" customHeight="1">
      <c r="A170" s="31"/>
      <c r="B170" s="32"/>
      <c r="C170" s="180" t="s">
        <v>257</v>
      </c>
      <c r="D170" s="180" t="s">
        <v>120</v>
      </c>
      <c r="E170" s="181" t="s">
        <v>258</v>
      </c>
      <c r="F170" s="182" t="s">
        <v>259</v>
      </c>
      <c r="G170" s="183" t="s">
        <v>193</v>
      </c>
      <c r="H170" s="184">
        <v>6</v>
      </c>
      <c r="I170" s="185"/>
      <c r="J170" s="186">
        <f t="shared" si="10"/>
        <v>0</v>
      </c>
      <c r="K170" s="187"/>
      <c r="L170" s="36"/>
      <c r="M170" s="188" t="s">
        <v>1</v>
      </c>
      <c r="N170" s="189" t="s">
        <v>37</v>
      </c>
      <c r="O170" s="68"/>
      <c r="P170" s="190">
        <f t="shared" si="11"/>
        <v>0</v>
      </c>
      <c r="Q170" s="190">
        <v>0</v>
      </c>
      <c r="R170" s="190">
        <f t="shared" si="12"/>
        <v>0</v>
      </c>
      <c r="S170" s="190">
        <v>0</v>
      </c>
      <c r="T170" s="19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124</v>
      </c>
      <c r="AT170" s="192" t="s">
        <v>120</v>
      </c>
      <c r="AU170" s="192" t="s">
        <v>82</v>
      </c>
      <c r="AY170" s="14" t="s">
        <v>115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4" t="s">
        <v>80</v>
      </c>
      <c r="BK170" s="193">
        <f t="shared" si="19"/>
        <v>0</v>
      </c>
      <c r="BL170" s="14" t="s">
        <v>124</v>
      </c>
      <c r="BM170" s="192" t="s">
        <v>260</v>
      </c>
    </row>
    <row r="171" spans="1:65" s="2" customFormat="1" ht="16.5" customHeight="1">
      <c r="A171" s="31"/>
      <c r="B171" s="32"/>
      <c r="C171" s="180" t="s">
        <v>261</v>
      </c>
      <c r="D171" s="180" t="s">
        <v>120</v>
      </c>
      <c r="E171" s="181" t="s">
        <v>262</v>
      </c>
      <c r="F171" s="182" t="s">
        <v>263</v>
      </c>
      <c r="G171" s="183" t="s">
        <v>161</v>
      </c>
      <c r="H171" s="184">
        <v>50</v>
      </c>
      <c r="I171" s="185"/>
      <c r="J171" s="186">
        <f t="shared" si="10"/>
        <v>0</v>
      </c>
      <c r="K171" s="187"/>
      <c r="L171" s="36"/>
      <c r="M171" s="188" t="s">
        <v>1</v>
      </c>
      <c r="N171" s="189" t="s">
        <v>37</v>
      </c>
      <c r="O171" s="68"/>
      <c r="P171" s="190">
        <f t="shared" si="11"/>
        <v>0</v>
      </c>
      <c r="Q171" s="190">
        <v>0</v>
      </c>
      <c r="R171" s="190">
        <f t="shared" si="12"/>
        <v>0</v>
      </c>
      <c r="S171" s="190">
        <v>0</v>
      </c>
      <c r="T171" s="19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124</v>
      </c>
      <c r="AT171" s="192" t="s">
        <v>120</v>
      </c>
      <c r="AU171" s="192" t="s">
        <v>82</v>
      </c>
      <c r="AY171" s="14" t="s">
        <v>115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4" t="s">
        <v>80</v>
      </c>
      <c r="BK171" s="193">
        <f t="shared" si="19"/>
        <v>0</v>
      </c>
      <c r="BL171" s="14" t="s">
        <v>124</v>
      </c>
      <c r="BM171" s="192" t="s">
        <v>264</v>
      </c>
    </row>
    <row r="172" spans="1:65" s="2" customFormat="1" ht="16.5" customHeight="1">
      <c r="A172" s="31"/>
      <c r="B172" s="32"/>
      <c r="C172" s="180" t="s">
        <v>265</v>
      </c>
      <c r="D172" s="180" t="s">
        <v>120</v>
      </c>
      <c r="E172" s="181" t="s">
        <v>266</v>
      </c>
      <c r="F172" s="182" t="s">
        <v>267</v>
      </c>
      <c r="G172" s="183" t="s">
        <v>161</v>
      </c>
      <c r="H172" s="184">
        <v>80</v>
      </c>
      <c r="I172" s="185"/>
      <c r="J172" s="186">
        <f t="shared" si="10"/>
        <v>0</v>
      </c>
      <c r="K172" s="187"/>
      <c r="L172" s="36"/>
      <c r="M172" s="188" t="s">
        <v>1</v>
      </c>
      <c r="N172" s="189" t="s">
        <v>37</v>
      </c>
      <c r="O172" s="68"/>
      <c r="P172" s="190">
        <f t="shared" si="11"/>
        <v>0</v>
      </c>
      <c r="Q172" s="190">
        <v>0</v>
      </c>
      <c r="R172" s="190">
        <f t="shared" si="12"/>
        <v>0</v>
      </c>
      <c r="S172" s="190">
        <v>0</v>
      </c>
      <c r="T172" s="19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124</v>
      </c>
      <c r="AT172" s="192" t="s">
        <v>120</v>
      </c>
      <c r="AU172" s="192" t="s">
        <v>82</v>
      </c>
      <c r="AY172" s="14" t="s">
        <v>115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4" t="s">
        <v>80</v>
      </c>
      <c r="BK172" s="193">
        <f t="shared" si="19"/>
        <v>0</v>
      </c>
      <c r="BL172" s="14" t="s">
        <v>124</v>
      </c>
      <c r="BM172" s="192" t="s">
        <v>268</v>
      </c>
    </row>
    <row r="173" spans="1:65" s="2" customFormat="1" ht="16.5" customHeight="1">
      <c r="A173" s="31"/>
      <c r="B173" s="32"/>
      <c r="C173" s="180" t="s">
        <v>269</v>
      </c>
      <c r="D173" s="180" t="s">
        <v>120</v>
      </c>
      <c r="E173" s="181" t="s">
        <v>270</v>
      </c>
      <c r="F173" s="182" t="s">
        <v>271</v>
      </c>
      <c r="G173" s="183" t="s">
        <v>123</v>
      </c>
      <c r="H173" s="184">
        <v>35</v>
      </c>
      <c r="I173" s="185"/>
      <c r="J173" s="186">
        <f t="shared" si="10"/>
        <v>0</v>
      </c>
      <c r="K173" s="187"/>
      <c r="L173" s="36"/>
      <c r="M173" s="188" t="s">
        <v>1</v>
      </c>
      <c r="N173" s="189" t="s">
        <v>37</v>
      </c>
      <c r="O173" s="68"/>
      <c r="P173" s="190">
        <f t="shared" si="11"/>
        <v>0</v>
      </c>
      <c r="Q173" s="190">
        <v>0</v>
      </c>
      <c r="R173" s="190">
        <f t="shared" si="12"/>
        <v>0</v>
      </c>
      <c r="S173" s="190">
        <v>0</v>
      </c>
      <c r="T173" s="19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124</v>
      </c>
      <c r="AT173" s="192" t="s">
        <v>120</v>
      </c>
      <c r="AU173" s="192" t="s">
        <v>82</v>
      </c>
      <c r="AY173" s="14" t="s">
        <v>115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4" t="s">
        <v>80</v>
      </c>
      <c r="BK173" s="193">
        <f t="shared" si="19"/>
        <v>0</v>
      </c>
      <c r="BL173" s="14" t="s">
        <v>124</v>
      </c>
      <c r="BM173" s="192" t="s">
        <v>272</v>
      </c>
    </row>
    <row r="174" spans="1:65" s="2" customFormat="1" ht="19.5">
      <c r="A174" s="31"/>
      <c r="B174" s="32"/>
      <c r="C174" s="33"/>
      <c r="D174" s="194" t="s">
        <v>135</v>
      </c>
      <c r="E174" s="33"/>
      <c r="F174" s="195" t="s">
        <v>273</v>
      </c>
      <c r="G174" s="33"/>
      <c r="H174" s="33"/>
      <c r="I174" s="196"/>
      <c r="J174" s="33"/>
      <c r="K174" s="33"/>
      <c r="L174" s="36"/>
      <c r="M174" s="197"/>
      <c r="N174" s="198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135</v>
      </c>
      <c r="AU174" s="14" t="s">
        <v>82</v>
      </c>
    </row>
    <row r="175" spans="1:65" s="2" customFormat="1" ht="16.5" customHeight="1">
      <c r="A175" s="31"/>
      <c r="B175" s="32"/>
      <c r="C175" s="180" t="s">
        <v>274</v>
      </c>
      <c r="D175" s="180" t="s">
        <v>120</v>
      </c>
      <c r="E175" s="181" t="s">
        <v>275</v>
      </c>
      <c r="F175" s="182" t="s">
        <v>276</v>
      </c>
      <c r="G175" s="183" t="s">
        <v>123</v>
      </c>
      <c r="H175" s="184">
        <v>12</v>
      </c>
      <c r="I175" s="185"/>
      <c r="J175" s="186">
        <f t="shared" ref="J175:J197" si="20">ROUND(I175*H175,2)</f>
        <v>0</v>
      </c>
      <c r="K175" s="187"/>
      <c r="L175" s="36"/>
      <c r="M175" s="188" t="s">
        <v>1</v>
      </c>
      <c r="N175" s="189" t="s">
        <v>37</v>
      </c>
      <c r="O175" s="68"/>
      <c r="P175" s="190">
        <f t="shared" ref="P175:P197" si="21">O175*H175</f>
        <v>0</v>
      </c>
      <c r="Q175" s="190">
        <v>0</v>
      </c>
      <c r="R175" s="190">
        <f t="shared" ref="R175:R197" si="22">Q175*H175</f>
        <v>0</v>
      </c>
      <c r="S175" s="190">
        <v>0</v>
      </c>
      <c r="T175" s="191">
        <f t="shared" ref="T175:T197" si="2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124</v>
      </c>
      <c r="AT175" s="192" t="s">
        <v>120</v>
      </c>
      <c r="AU175" s="192" t="s">
        <v>82</v>
      </c>
      <c r="AY175" s="14" t="s">
        <v>115</v>
      </c>
      <c r="BE175" s="193">
        <f t="shared" ref="BE175:BE197" si="24">IF(N175="základní",J175,0)</f>
        <v>0</v>
      </c>
      <c r="BF175" s="193">
        <f t="shared" ref="BF175:BF197" si="25">IF(N175="snížená",J175,0)</f>
        <v>0</v>
      </c>
      <c r="BG175" s="193">
        <f t="shared" ref="BG175:BG197" si="26">IF(N175="zákl. přenesená",J175,0)</f>
        <v>0</v>
      </c>
      <c r="BH175" s="193">
        <f t="shared" ref="BH175:BH197" si="27">IF(N175="sníž. přenesená",J175,0)</f>
        <v>0</v>
      </c>
      <c r="BI175" s="193">
        <f t="shared" ref="BI175:BI197" si="28">IF(N175="nulová",J175,0)</f>
        <v>0</v>
      </c>
      <c r="BJ175" s="14" t="s">
        <v>80</v>
      </c>
      <c r="BK175" s="193">
        <f t="shared" ref="BK175:BK197" si="29">ROUND(I175*H175,2)</f>
        <v>0</v>
      </c>
      <c r="BL175" s="14" t="s">
        <v>124</v>
      </c>
      <c r="BM175" s="192" t="s">
        <v>277</v>
      </c>
    </row>
    <row r="176" spans="1:65" s="2" customFormat="1" ht="16.5" customHeight="1">
      <c r="A176" s="31"/>
      <c r="B176" s="32"/>
      <c r="C176" s="180" t="s">
        <v>278</v>
      </c>
      <c r="D176" s="180" t="s">
        <v>120</v>
      </c>
      <c r="E176" s="181" t="s">
        <v>279</v>
      </c>
      <c r="F176" s="182" t="s">
        <v>280</v>
      </c>
      <c r="G176" s="183" t="s">
        <v>123</v>
      </c>
      <c r="H176" s="184">
        <v>120</v>
      </c>
      <c r="I176" s="185"/>
      <c r="J176" s="186">
        <f t="shared" si="20"/>
        <v>0</v>
      </c>
      <c r="K176" s="187"/>
      <c r="L176" s="36"/>
      <c r="M176" s="188" t="s">
        <v>1</v>
      </c>
      <c r="N176" s="189" t="s">
        <v>37</v>
      </c>
      <c r="O176" s="68"/>
      <c r="P176" s="190">
        <f t="shared" si="21"/>
        <v>0</v>
      </c>
      <c r="Q176" s="190">
        <v>0</v>
      </c>
      <c r="R176" s="190">
        <f t="shared" si="22"/>
        <v>0</v>
      </c>
      <c r="S176" s="190">
        <v>0</v>
      </c>
      <c r="T176" s="191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124</v>
      </c>
      <c r="AT176" s="192" t="s">
        <v>120</v>
      </c>
      <c r="AU176" s="192" t="s">
        <v>82</v>
      </c>
      <c r="AY176" s="14" t="s">
        <v>115</v>
      </c>
      <c r="BE176" s="193">
        <f t="shared" si="24"/>
        <v>0</v>
      </c>
      <c r="BF176" s="193">
        <f t="shared" si="25"/>
        <v>0</v>
      </c>
      <c r="BG176" s="193">
        <f t="shared" si="26"/>
        <v>0</v>
      </c>
      <c r="BH176" s="193">
        <f t="shared" si="27"/>
        <v>0</v>
      </c>
      <c r="BI176" s="193">
        <f t="shared" si="28"/>
        <v>0</v>
      </c>
      <c r="BJ176" s="14" t="s">
        <v>80</v>
      </c>
      <c r="BK176" s="193">
        <f t="shared" si="29"/>
        <v>0</v>
      </c>
      <c r="BL176" s="14" t="s">
        <v>124</v>
      </c>
      <c r="BM176" s="192" t="s">
        <v>281</v>
      </c>
    </row>
    <row r="177" spans="1:65" s="2" customFormat="1" ht="16.5" customHeight="1">
      <c r="A177" s="31"/>
      <c r="B177" s="32"/>
      <c r="C177" s="180" t="s">
        <v>282</v>
      </c>
      <c r="D177" s="180" t="s">
        <v>120</v>
      </c>
      <c r="E177" s="181" t="s">
        <v>283</v>
      </c>
      <c r="F177" s="182" t="s">
        <v>284</v>
      </c>
      <c r="G177" s="183" t="s">
        <v>123</v>
      </c>
      <c r="H177" s="184">
        <v>6</v>
      </c>
      <c r="I177" s="185"/>
      <c r="J177" s="186">
        <f t="shared" si="20"/>
        <v>0</v>
      </c>
      <c r="K177" s="187"/>
      <c r="L177" s="36"/>
      <c r="M177" s="188" t="s">
        <v>1</v>
      </c>
      <c r="N177" s="189" t="s">
        <v>37</v>
      </c>
      <c r="O177" s="68"/>
      <c r="P177" s="190">
        <f t="shared" si="21"/>
        <v>0</v>
      </c>
      <c r="Q177" s="190">
        <v>0</v>
      </c>
      <c r="R177" s="190">
        <f t="shared" si="22"/>
        <v>0</v>
      </c>
      <c r="S177" s="190">
        <v>0</v>
      </c>
      <c r="T177" s="191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124</v>
      </c>
      <c r="AT177" s="192" t="s">
        <v>120</v>
      </c>
      <c r="AU177" s="192" t="s">
        <v>82</v>
      </c>
      <c r="AY177" s="14" t="s">
        <v>115</v>
      </c>
      <c r="BE177" s="193">
        <f t="shared" si="24"/>
        <v>0</v>
      </c>
      <c r="BF177" s="193">
        <f t="shared" si="25"/>
        <v>0</v>
      </c>
      <c r="BG177" s="193">
        <f t="shared" si="26"/>
        <v>0</v>
      </c>
      <c r="BH177" s="193">
        <f t="shared" si="27"/>
        <v>0</v>
      </c>
      <c r="BI177" s="193">
        <f t="shared" si="28"/>
        <v>0</v>
      </c>
      <c r="BJ177" s="14" t="s">
        <v>80</v>
      </c>
      <c r="BK177" s="193">
        <f t="shared" si="29"/>
        <v>0</v>
      </c>
      <c r="BL177" s="14" t="s">
        <v>124</v>
      </c>
      <c r="BM177" s="192" t="s">
        <v>285</v>
      </c>
    </row>
    <row r="178" spans="1:65" s="2" customFormat="1" ht="16.5" customHeight="1">
      <c r="A178" s="31"/>
      <c r="B178" s="32"/>
      <c r="C178" s="180" t="s">
        <v>286</v>
      </c>
      <c r="D178" s="180" t="s">
        <v>120</v>
      </c>
      <c r="E178" s="181" t="s">
        <v>287</v>
      </c>
      <c r="F178" s="182" t="s">
        <v>288</v>
      </c>
      <c r="G178" s="183" t="s">
        <v>123</v>
      </c>
      <c r="H178" s="184">
        <v>4</v>
      </c>
      <c r="I178" s="185"/>
      <c r="J178" s="186">
        <f t="shared" si="20"/>
        <v>0</v>
      </c>
      <c r="K178" s="187"/>
      <c r="L178" s="36"/>
      <c r="M178" s="188" t="s">
        <v>1</v>
      </c>
      <c r="N178" s="189" t="s">
        <v>37</v>
      </c>
      <c r="O178" s="68"/>
      <c r="P178" s="190">
        <f t="shared" si="21"/>
        <v>0</v>
      </c>
      <c r="Q178" s="190">
        <v>0</v>
      </c>
      <c r="R178" s="190">
        <f t="shared" si="22"/>
        <v>0</v>
      </c>
      <c r="S178" s="190">
        <v>0</v>
      </c>
      <c r="T178" s="191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124</v>
      </c>
      <c r="AT178" s="192" t="s">
        <v>120</v>
      </c>
      <c r="AU178" s="192" t="s">
        <v>82</v>
      </c>
      <c r="AY178" s="14" t="s">
        <v>115</v>
      </c>
      <c r="BE178" s="193">
        <f t="shared" si="24"/>
        <v>0</v>
      </c>
      <c r="BF178" s="193">
        <f t="shared" si="25"/>
        <v>0</v>
      </c>
      <c r="BG178" s="193">
        <f t="shared" si="26"/>
        <v>0</v>
      </c>
      <c r="BH178" s="193">
        <f t="shared" si="27"/>
        <v>0</v>
      </c>
      <c r="BI178" s="193">
        <f t="shared" si="28"/>
        <v>0</v>
      </c>
      <c r="BJ178" s="14" t="s">
        <v>80</v>
      </c>
      <c r="BK178" s="193">
        <f t="shared" si="29"/>
        <v>0</v>
      </c>
      <c r="BL178" s="14" t="s">
        <v>124</v>
      </c>
      <c r="BM178" s="192" t="s">
        <v>289</v>
      </c>
    </row>
    <row r="179" spans="1:65" s="2" customFormat="1" ht="16.5" customHeight="1">
      <c r="A179" s="31"/>
      <c r="B179" s="32"/>
      <c r="C179" s="180" t="s">
        <v>290</v>
      </c>
      <c r="D179" s="180" t="s">
        <v>120</v>
      </c>
      <c r="E179" s="181" t="s">
        <v>291</v>
      </c>
      <c r="F179" s="182" t="s">
        <v>292</v>
      </c>
      <c r="G179" s="183" t="s">
        <v>123</v>
      </c>
      <c r="H179" s="184">
        <v>6</v>
      </c>
      <c r="I179" s="185"/>
      <c r="J179" s="186">
        <f t="shared" si="20"/>
        <v>0</v>
      </c>
      <c r="K179" s="187"/>
      <c r="L179" s="36"/>
      <c r="M179" s="188" t="s">
        <v>1</v>
      </c>
      <c r="N179" s="189" t="s">
        <v>37</v>
      </c>
      <c r="O179" s="68"/>
      <c r="P179" s="190">
        <f t="shared" si="21"/>
        <v>0</v>
      </c>
      <c r="Q179" s="190">
        <v>0</v>
      </c>
      <c r="R179" s="190">
        <f t="shared" si="22"/>
        <v>0</v>
      </c>
      <c r="S179" s="190">
        <v>0</v>
      </c>
      <c r="T179" s="191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124</v>
      </c>
      <c r="AT179" s="192" t="s">
        <v>120</v>
      </c>
      <c r="AU179" s="192" t="s">
        <v>82</v>
      </c>
      <c r="AY179" s="14" t="s">
        <v>115</v>
      </c>
      <c r="BE179" s="193">
        <f t="shared" si="24"/>
        <v>0</v>
      </c>
      <c r="BF179" s="193">
        <f t="shared" si="25"/>
        <v>0</v>
      </c>
      <c r="BG179" s="193">
        <f t="shared" si="26"/>
        <v>0</v>
      </c>
      <c r="BH179" s="193">
        <f t="shared" si="27"/>
        <v>0</v>
      </c>
      <c r="BI179" s="193">
        <f t="shared" si="28"/>
        <v>0</v>
      </c>
      <c r="BJ179" s="14" t="s">
        <v>80</v>
      </c>
      <c r="BK179" s="193">
        <f t="shared" si="29"/>
        <v>0</v>
      </c>
      <c r="BL179" s="14" t="s">
        <v>124</v>
      </c>
      <c r="BM179" s="192" t="s">
        <v>293</v>
      </c>
    </row>
    <row r="180" spans="1:65" s="2" customFormat="1" ht="16.5" customHeight="1">
      <c r="A180" s="31"/>
      <c r="B180" s="32"/>
      <c r="C180" s="199" t="s">
        <v>294</v>
      </c>
      <c r="D180" s="199" t="s">
        <v>164</v>
      </c>
      <c r="E180" s="200" t="s">
        <v>295</v>
      </c>
      <c r="F180" s="201" t="s">
        <v>296</v>
      </c>
      <c r="G180" s="202" t="s">
        <v>193</v>
      </c>
      <c r="H180" s="203">
        <v>19</v>
      </c>
      <c r="I180" s="204"/>
      <c r="J180" s="205">
        <f t="shared" si="20"/>
        <v>0</v>
      </c>
      <c r="K180" s="206"/>
      <c r="L180" s="207"/>
      <c r="M180" s="208" t="s">
        <v>1</v>
      </c>
      <c r="N180" s="209" t="s">
        <v>37</v>
      </c>
      <c r="O180" s="68"/>
      <c r="P180" s="190">
        <f t="shared" si="21"/>
        <v>0</v>
      </c>
      <c r="Q180" s="190">
        <v>0</v>
      </c>
      <c r="R180" s="190">
        <f t="shared" si="22"/>
        <v>0</v>
      </c>
      <c r="S180" s="190">
        <v>0</v>
      </c>
      <c r="T180" s="191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152</v>
      </c>
      <c r="AT180" s="192" t="s">
        <v>164</v>
      </c>
      <c r="AU180" s="192" t="s">
        <v>82</v>
      </c>
      <c r="AY180" s="14" t="s">
        <v>115</v>
      </c>
      <c r="BE180" s="193">
        <f t="shared" si="24"/>
        <v>0</v>
      </c>
      <c r="BF180" s="193">
        <f t="shared" si="25"/>
        <v>0</v>
      </c>
      <c r="BG180" s="193">
        <f t="shared" si="26"/>
        <v>0</v>
      </c>
      <c r="BH180" s="193">
        <f t="shared" si="27"/>
        <v>0</v>
      </c>
      <c r="BI180" s="193">
        <f t="shared" si="28"/>
        <v>0</v>
      </c>
      <c r="BJ180" s="14" t="s">
        <v>80</v>
      </c>
      <c r="BK180" s="193">
        <f t="shared" si="29"/>
        <v>0</v>
      </c>
      <c r="BL180" s="14" t="s">
        <v>124</v>
      </c>
      <c r="BM180" s="192" t="s">
        <v>297</v>
      </c>
    </row>
    <row r="181" spans="1:65" s="2" customFormat="1" ht="16.5" customHeight="1">
      <c r="A181" s="31"/>
      <c r="B181" s="32"/>
      <c r="C181" s="199" t="s">
        <v>298</v>
      </c>
      <c r="D181" s="199" t="s">
        <v>164</v>
      </c>
      <c r="E181" s="200" t="s">
        <v>299</v>
      </c>
      <c r="F181" s="201" t="s">
        <v>300</v>
      </c>
      <c r="G181" s="202" t="s">
        <v>193</v>
      </c>
      <c r="H181" s="203">
        <v>7</v>
      </c>
      <c r="I181" s="204"/>
      <c r="J181" s="205">
        <f t="shared" si="20"/>
        <v>0</v>
      </c>
      <c r="K181" s="206"/>
      <c r="L181" s="207"/>
      <c r="M181" s="208" t="s">
        <v>1</v>
      </c>
      <c r="N181" s="209" t="s">
        <v>37</v>
      </c>
      <c r="O181" s="68"/>
      <c r="P181" s="190">
        <f t="shared" si="21"/>
        <v>0</v>
      </c>
      <c r="Q181" s="190">
        <v>0</v>
      </c>
      <c r="R181" s="190">
        <f t="shared" si="22"/>
        <v>0</v>
      </c>
      <c r="S181" s="190">
        <v>0</v>
      </c>
      <c r="T181" s="191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152</v>
      </c>
      <c r="AT181" s="192" t="s">
        <v>164</v>
      </c>
      <c r="AU181" s="192" t="s">
        <v>82</v>
      </c>
      <c r="AY181" s="14" t="s">
        <v>115</v>
      </c>
      <c r="BE181" s="193">
        <f t="shared" si="24"/>
        <v>0</v>
      </c>
      <c r="BF181" s="193">
        <f t="shared" si="25"/>
        <v>0</v>
      </c>
      <c r="BG181" s="193">
        <f t="shared" si="26"/>
        <v>0</v>
      </c>
      <c r="BH181" s="193">
        <f t="shared" si="27"/>
        <v>0</v>
      </c>
      <c r="BI181" s="193">
        <f t="shared" si="28"/>
        <v>0</v>
      </c>
      <c r="BJ181" s="14" t="s">
        <v>80</v>
      </c>
      <c r="BK181" s="193">
        <f t="shared" si="29"/>
        <v>0</v>
      </c>
      <c r="BL181" s="14" t="s">
        <v>124</v>
      </c>
      <c r="BM181" s="192" t="s">
        <v>301</v>
      </c>
    </row>
    <row r="182" spans="1:65" s="2" customFormat="1" ht="16.5" customHeight="1">
      <c r="A182" s="31"/>
      <c r="B182" s="32"/>
      <c r="C182" s="199" t="s">
        <v>302</v>
      </c>
      <c r="D182" s="199" t="s">
        <v>164</v>
      </c>
      <c r="E182" s="200" t="s">
        <v>303</v>
      </c>
      <c r="F182" s="201" t="s">
        <v>304</v>
      </c>
      <c r="G182" s="202" t="s">
        <v>161</v>
      </c>
      <c r="H182" s="203">
        <v>50</v>
      </c>
      <c r="I182" s="204"/>
      <c r="J182" s="205">
        <f t="shared" si="20"/>
        <v>0</v>
      </c>
      <c r="K182" s="206"/>
      <c r="L182" s="207"/>
      <c r="M182" s="208" t="s">
        <v>1</v>
      </c>
      <c r="N182" s="209" t="s">
        <v>37</v>
      </c>
      <c r="O182" s="68"/>
      <c r="P182" s="190">
        <f t="shared" si="21"/>
        <v>0</v>
      </c>
      <c r="Q182" s="190">
        <v>0</v>
      </c>
      <c r="R182" s="190">
        <f t="shared" si="22"/>
        <v>0</v>
      </c>
      <c r="S182" s="190">
        <v>0</v>
      </c>
      <c r="T182" s="191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152</v>
      </c>
      <c r="AT182" s="192" t="s">
        <v>164</v>
      </c>
      <c r="AU182" s="192" t="s">
        <v>82</v>
      </c>
      <c r="AY182" s="14" t="s">
        <v>115</v>
      </c>
      <c r="BE182" s="193">
        <f t="shared" si="24"/>
        <v>0</v>
      </c>
      <c r="BF182" s="193">
        <f t="shared" si="25"/>
        <v>0</v>
      </c>
      <c r="BG182" s="193">
        <f t="shared" si="26"/>
        <v>0</v>
      </c>
      <c r="BH182" s="193">
        <f t="shared" si="27"/>
        <v>0</v>
      </c>
      <c r="BI182" s="193">
        <f t="shared" si="28"/>
        <v>0</v>
      </c>
      <c r="BJ182" s="14" t="s">
        <v>80</v>
      </c>
      <c r="BK182" s="193">
        <f t="shared" si="29"/>
        <v>0</v>
      </c>
      <c r="BL182" s="14" t="s">
        <v>124</v>
      </c>
      <c r="BM182" s="192" t="s">
        <v>305</v>
      </c>
    </row>
    <row r="183" spans="1:65" s="2" customFormat="1" ht="16.5" customHeight="1">
      <c r="A183" s="31"/>
      <c r="B183" s="32"/>
      <c r="C183" s="199" t="s">
        <v>306</v>
      </c>
      <c r="D183" s="199" t="s">
        <v>164</v>
      </c>
      <c r="E183" s="200" t="s">
        <v>307</v>
      </c>
      <c r="F183" s="201" t="s">
        <v>300</v>
      </c>
      <c r="G183" s="202" t="s">
        <v>193</v>
      </c>
      <c r="H183" s="203">
        <v>12</v>
      </c>
      <c r="I183" s="204"/>
      <c r="J183" s="205">
        <f t="shared" si="20"/>
        <v>0</v>
      </c>
      <c r="K183" s="206"/>
      <c r="L183" s="207"/>
      <c r="M183" s="208" t="s">
        <v>1</v>
      </c>
      <c r="N183" s="209" t="s">
        <v>37</v>
      </c>
      <c r="O183" s="68"/>
      <c r="P183" s="190">
        <f t="shared" si="21"/>
        <v>0</v>
      </c>
      <c r="Q183" s="190">
        <v>0</v>
      </c>
      <c r="R183" s="190">
        <f t="shared" si="22"/>
        <v>0</v>
      </c>
      <c r="S183" s="190">
        <v>0</v>
      </c>
      <c r="T183" s="191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152</v>
      </c>
      <c r="AT183" s="192" t="s">
        <v>164</v>
      </c>
      <c r="AU183" s="192" t="s">
        <v>82</v>
      </c>
      <c r="AY183" s="14" t="s">
        <v>115</v>
      </c>
      <c r="BE183" s="193">
        <f t="shared" si="24"/>
        <v>0</v>
      </c>
      <c r="BF183" s="193">
        <f t="shared" si="25"/>
        <v>0</v>
      </c>
      <c r="BG183" s="193">
        <f t="shared" si="26"/>
        <v>0</v>
      </c>
      <c r="BH183" s="193">
        <f t="shared" si="27"/>
        <v>0</v>
      </c>
      <c r="BI183" s="193">
        <f t="shared" si="28"/>
        <v>0</v>
      </c>
      <c r="BJ183" s="14" t="s">
        <v>80</v>
      </c>
      <c r="BK183" s="193">
        <f t="shared" si="29"/>
        <v>0</v>
      </c>
      <c r="BL183" s="14" t="s">
        <v>124</v>
      </c>
      <c r="BM183" s="192" t="s">
        <v>308</v>
      </c>
    </row>
    <row r="184" spans="1:65" s="2" customFormat="1" ht="16.5" customHeight="1">
      <c r="A184" s="31"/>
      <c r="B184" s="32"/>
      <c r="C184" s="199" t="s">
        <v>309</v>
      </c>
      <c r="D184" s="199" t="s">
        <v>164</v>
      </c>
      <c r="E184" s="200" t="s">
        <v>310</v>
      </c>
      <c r="F184" s="201" t="s">
        <v>304</v>
      </c>
      <c r="G184" s="202" t="s">
        <v>161</v>
      </c>
      <c r="H184" s="203">
        <v>80</v>
      </c>
      <c r="I184" s="204"/>
      <c r="J184" s="205">
        <f t="shared" si="20"/>
        <v>0</v>
      </c>
      <c r="K184" s="206"/>
      <c r="L184" s="207"/>
      <c r="M184" s="208" t="s">
        <v>1</v>
      </c>
      <c r="N184" s="209" t="s">
        <v>37</v>
      </c>
      <c r="O184" s="68"/>
      <c r="P184" s="190">
        <f t="shared" si="21"/>
        <v>0</v>
      </c>
      <c r="Q184" s="190">
        <v>0</v>
      </c>
      <c r="R184" s="190">
        <f t="shared" si="22"/>
        <v>0</v>
      </c>
      <c r="S184" s="190">
        <v>0</v>
      </c>
      <c r="T184" s="191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152</v>
      </c>
      <c r="AT184" s="192" t="s">
        <v>164</v>
      </c>
      <c r="AU184" s="192" t="s">
        <v>82</v>
      </c>
      <c r="AY184" s="14" t="s">
        <v>115</v>
      </c>
      <c r="BE184" s="193">
        <f t="shared" si="24"/>
        <v>0</v>
      </c>
      <c r="BF184" s="193">
        <f t="shared" si="25"/>
        <v>0</v>
      </c>
      <c r="BG184" s="193">
        <f t="shared" si="26"/>
        <v>0</v>
      </c>
      <c r="BH184" s="193">
        <f t="shared" si="27"/>
        <v>0</v>
      </c>
      <c r="BI184" s="193">
        <f t="shared" si="28"/>
        <v>0</v>
      </c>
      <c r="BJ184" s="14" t="s">
        <v>80</v>
      </c>
      <c r="BK184" s="193">
        <f t="shared" si="29"/>
        <v>0</v>
      </c>
      <c r="BL184" s="14" t="s">
        <v>124</v>
      </c>
      <c r="BM184" s="192" t="s">
        <v>311</v>
      </c>
    </row>
    <row r="185" spans="1:65" s="2" customFormat="1" ht="16.5" customHeight="1">
      <c r="A185" s="31"/>
      <c r="B185" s="32"/>
      <c r="C185" s="199" t="s">
        <v>312</v>
      </c>
      <c r="D185" s="199" t="s">
        <v>164</v>
      </c>
      <c r="E185" s="200" t="s">
        <v>313</v>
      </c>
      <c r="F185" s="201" t="s">
        <v>304</v>
      </c>
      <c r="G185" s="202" t="s">
        <v>193</v>
      </c>
      <c r="H185" s="203">
        <v>35</v>
      </c>
      <c r="I185" s="204"/>
      <c r="J185" s="205">
        <f t="shared" si="20"/>
        <v>0</v>
      </c>
      <c r="K185" s="206"/>
      <c r="L185" s="207"/>
      <c r="M185" s="208" t="s">
        <v>1</v>
      </c>
      <c r="N185" s="209" t="s">
        <v>37</v>
      </c>
      <c r="O185" s="68"/>
      <c r="P185" s="190">
        <f t="shared" si="21"/>
        <v>0</v>
      </c>
      <c r="Q185" s="190">
        <v>0</v>
      </c>
      <c r="R185" s="190">
        <f t="shared" si="22"/>
        <v>0</v>
      </c>
      <c r="S185" s="190">
        <v>0</v>
      </c>
      <c r="T185" s="191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152</v>
      </c>
      <c r="AT185" s="192" t="s">
        <v>164</v>
      </c>
      <c r="AU185" s="192" t="s">
        <v>82</v>
      </c>
      <c r="AY185" s="14" t="s">
        <v>115</v>
      </c>
      <c r="BE185" s="193">
        <f t="shared" si="24"/>
        <v>0</v>
      </c>
      <c r="BF185" s="193">
        <f t="shared" si="25"/>
        <v>0</v>
      </c>
      <c r="BG185" s="193">
        <f t="shared" si="26"/>
        <v>0</v>
      </c>
      <c r="BH185" s="193">
        <f t="shared" si="27"/>
        <v>0</v>
      </c>
      <c r="BI185" s="193">
        <f t="shared" si="28"/>
        <v>0</v>
      </c>
      <c r="BJ185" s="14" t="s">
        <v>80</v>
      </c>
      <c r="BK185" s="193">
        <f t="shared" si="29"/>
        <v>0</v>
      </c>
      <c r="BL185" s="14" t="s">
        <v>124</v>
      </c>
      <c r="BM185" s="192" t="s">
        <v>314</v>
      </c>
    </row>
    <row r="186" spans="1:65" s="2" customFormat="1" ht="16.5" customHeight="1">
      <c r="A186" s="31"/>
      <c r="B186" s="32"/>
      <c r="C186" s="199" t="s">
        <v>315</v>
      </c>
      <c r="D186" s="199" t="s">
        <v>164</v>
      </c>
      <c r="E186" s="200" t="s">
        <v>316</v>
      </c>
      <c r="F186" s="201" t="s">
        <v>304</v>
      </c>
      <c r="G186" s="202" t="s">
        <v>193</v>
      </c>
      <c r="H186" s="203">
        <v>12</v>
      </c>
      <c r="I186" s="204"/>
      <c r="J186" s="205">
        <f t="shared" si="20"/>
        <v>0</v>
      </c>
      <c r="K186" s="206"/>
      <c r="L186" s="207"/>
      <c r="M186" s="208" t="s">
        <v>1</v>
      </c>
      <c r="N186" s="209" t="s">
        <v>37</v>
      </c>
      <c r="O186" s="68"/>
      <c r="P186" s="190">
        <f t="shared" si="21"/>
        <v>0</v>
      </c>
      <c r="Q186" s="190">
        <v>0</v>
      </c>
      <c r="R186" s="190">
        <f t="shared" si="22"/>
        <v>0</v>
      </c>
      <c r="S186" s="190">
        <v>0</v>
      </c>
      <c r="T186" s="191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152</v>
      </c>
      <c r="AT186" s="192" t="s">
        <v>164</v>
      </c>
      <c r="AU186" s="192" t="s">
        <v>82</v>
      </c>
      <c r="AY186" s="14" t="s">
        <v>115</v>
      </c>
      <c r="BE186" s="193">
        <f t="shared" si="24"/>
        <v>0</v>
      </c>
      <c r="BF186" s="193">
        <f t="shared" si="25"/>
        <v>0</v>
      </c>
      <c r="BG186" s="193">
        <f t="shared" si="26"/>
        <v>0</v>
      </c>
      <c r="BH186" s="193">
        <f t="shared" si="27"/>
        <v>0</v>
      </c>
      <c r="BI186" s="193">
        <f t="shared" si="28"/>
        <v>0</v>
      </c>
      <c r="BJ186" s="14" t="s">
        <v>80</v>
      </c>
      <c r="BK186" s="193">
        <f t="shared" si="29"/>
        <v>0</v>
      </c>
      <c r="BL186" s="14" t="s">
        <v>124</v>
      </c>
      <c r="BM186" s="192" t="s">
        <v>317</v>
      </c>
    </row>
    <row r="187" spans="1:65" s="2" customFormat="1" ht="16.5" customHeight="1">
      <c r="A187" s="31"/>
      <c r="B187" s="32"/>
      <c r="C187" s="199" t="s">
        <v>318</v>
      </c>
      <c r="D187" s="199" t="s">
        <v>164</v>
      </c>
      <c r="E187" s="200" t="s">
        <v>71</v>
      </c>
      <c r="F187" s="201" t="s">
        <v>304</v>
      </c>
      <c r="G187" s="202" t="s">
        <v>193</v>
      </c>
      <c r="H187" s="203">
        <v>120</v>
      </c>
      <c r="I187" s="204"/>
      <c r="J187" s="205">
        <f t="shared" si="20"/>
        <v>0</v>
      </c>
      <c r="K187" s="206"/>
      <c r="L187" s="207"/>
      <c r="M187" s="208" t="s">
        <v>1</v>
      </c>
      <c r="N187" s="209" t="s">
        <v>37</v>
      </c>
      <c r="O187" s="68"/>
      <c r="P187" s="190">
        <f t="shared" si="21"/>
        <v>0</v>
      </c>
      <c r="Q187" s="190">
        <v>0</v>
      </c>
      <c r="R187" s="190">
        <f t="shared" si="22"/>
        <v>0</v>
      </c>
      <c r="S187" s="190">
        <v>0</v>
      </c>
      <c r="T187" s="191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152</v>
      </c>
      <c r="AT187" s="192" t="s">
        <v>164</v>
      </c>
      <c r="AU187" s="192" t="s">
        <v>82</v>
      </c>
      <c r="AY187" s="14" t="s">
        <v>115</v>
      </c>
      <c r="BE187" s="193">
        <f t="shared" si="24"/>
        <v>0</v>
      </c>
      <c r="BF187" s="193">
        <f t="shared" si="25"/>
        <v>0</v>
      </c>
      <c r="BG187" s="193">
        <f t="shared" si="26"/>
        <v>0</v>
      </c>
      <c r="BH187" s="193">
        <f t="shared" si="27"/>
        <v>0</v>
      </c>
      <c r="BI187" s="193">
        <f t="shared" si="28"/>
        <v>0</v>
      </c>
      <c r="BJ187" s="14" t="s">
        <v>80</v>
      </c>
      <c r="BK187" s="193">
        <f t="shared" si="29"/>
        <v>0</v>
      </c>
      <c r="BL187" s="14" t="s">
        <v>124</v>
      </c>
      <c r="BM187" s="192" t="s">
        <v>319</v>
      </c>
    </row>
    <row r="188" spans="1:65" s="2" customFormat="1" ht="16.5" customHeight="1">
      <c r="A188" s="31"/>
      <c r="B188" s="32"/>
      <c r="C188" s="199" t="s">
        <v>320</v>
      </c>
      <c r="D188" s="199" t="s">
        <v>164</v>
      </c>
      <c r="E188" s="200" t="s">
        <v>321</v>
      </c>
      <c r="F188" s="201" t="s">
        <v>322</v>
      </c>
      <c r="G188" s="202" t="s">
        <v>193</v>
      </c>
      <c r="H188" s="203">
        <v>12</v>
      </c>
      <c r="I188" s="204"/>
      <c r="J188" s="205">
        <f t="shared" si="20"/>
        <v>0</v>
      </c>
      <c r="K188" s="206"/>
      <c r="L188" s="207"/>
      <c r="M188" s="208" t="s">
        <v>1</v>
      </c>
      <c r="N188" s="209" t="s">
        <v>37</v>
      </c>
      <c r="O188" s="68"/>
      <c r="P188" s="190">
        <f t="shared" si="21"/>
        <v>0</v>
      </c>
      <c r="Q188" s="190">
        <v>0</v>
      </c>
      <c r="R188" s="190">
        <f t="shared" si="22"/>
        <v>0</v>
      </c>
      <c r="S188" s="190">
        <v>0</v>
      </c>
      <c r="T188" s="191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152</v>
      </c>
      <c r="AT188" s="192" t="s">
        <v>164</v>
      </c>
      <c r="AU188" s="192" t="s">
        <v>82</v>
      </c>
      <c r="AY188" s="14" t="s">
        <v>115</v>
      </c>
      <c r="BE188" s="193">
        <f t="shared" si="24"/>
        <v>0</v>
      </c>
      <c r="BF188" s="193">
        <f t="shared" si="25"/>
        <v>0</v>
      </c>
      <c r="BG188" s="193">
        <f t="shared" si="26"/>
        <v>0</v>
      </c>
      <c r="BH188" s="193">
        <f t="shared" si="27"/>
        <v>0</v>
      </c>
      <c r="BI188" s="193">
        <f t="shared" si="28"/>
        <v>0</v>
      </c>
      <c r="BJ188" s="14" t="s">
        <v>80</v>
      </c>
      <c r="BK188" s="193">
        <f t="shared" si="29"/>
        <v>0</v>
      </c>
      <c r="BL188" s="14" t="s">
        <v>124</v>
      </c>
      <c r="BM188" s="192" t="s">
        <v>323</v>
      </c>
    </row>
    <row r="189" spans="1:65" s="2" customFormat="1" ht="16.5" customHeight="1">
      <c r="A189" s="31"/>
      <c r="B189" s="32"/>
      <c r="C189" s="199" t="s">
        <v>324</v>
      </c>
      <c r="D189" s="199" t="s">
        <v>164</v>
      </c>
      <c r="E189" s="200" t="s">
        <v>325</v>
      </c>
      <c r="F189" s="201" t="s">
        <v>304</v>
      </c>
      <c r="G189" s="202" t="s">
        <v>193</v>
      </c>
      <c r="H189" s="203">
        <v>6</v>
      </c>
      <c r="I189" s="204"/>
      <c r="J189" s="205">
        <f t="shared" si="20"/>
        <v>0</v>
      </c>
      <c r="K189" s="206"/>
      <c r="L189" s="207"/>
      <c r="M189" s="208" t="s">
        <v>1</v>
      </c>
      <c r="N189" s="209" t="s">
        <v>37</v>
      </c>
      <c r="O189" s="68"/>
      <c r="P189" s="190">
        <f t="shared" si="21"/>
        <v>0</v>
      </c>
      <c r="Q189" s="190">
        <v>0</v>
      </c>
      <c r="R189" s="190">
        <f t="shared" si="22"/>
        <v>0</v>
      </c>
      <c r="S189" s="190">
        <v>0</v>
      </c>
      <c r="T189" s="191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152</v>
      </c>
      <c r="AT189" s="192" t="s">
        <v>164</v>
      </c>
      <c r="AU189" s="192" t="s">
        <v>82</v>
      </c>
      <c r="AY189" s="14" t="s">
        <v>115</v>
      </c>
      <c r="BE189" s="193">
        <f t="shared" si="24"/>
        <v>0</v>
      </c>
      <c r="BF189" s="193">
        <f t="shared" si="25"/>
        <v>0</v>
      </c>
      <c r="BG189" s="193">
        <f t="shared" si="26"/>
        <v>0</v>
      </c>
      <c r="BH189" s="193">
        <f t="shared" si="27"/>
        <v>0</v>
      </c>
      <c r="BI189" s="193">
        <f t="shared" si="28"/>
        <v>0</v>
      </c>
      <c r="BJ189" s="14" t="s">
        <v>80</v>
      </c>
      <c r="BK189" s="193">
        <f t="shared" si="29"/>
        <v>0</v>
      </c>
      <c r="BL189" s="14" t="s">
        <v>124</v>
      </c>
      <c r="BM189" s="192" t="s">
        <v>326</v>
      </c>
    </row>
    <row r="190" spans="1:65" s="2" customFormat="1" ht="16.5" customHeight="1">
      <c r="A190" s="31"/>
      <c r="B190" s="32"/>
      <c r="C190" s="199" t="s">
        <v>327</v>
      </c>
      <c r="D190" s="199" t="s">
        <v>164</v>
      </c>
      <c r="E190" s="200" t="s">
        <v>328</v>
      </c>
      <c r="F190" s="201" t="s">
        <v>304</v>
      </c>
      <c r="G190" s="202" t="s">
        <v>193</v>
      </c>
      <c r="H190" s="203">
        <v>4</v>
      </c>
      <c r="I190" s="204"/>
      <c r="J190" s="205">
        <f t="shared" si="20"/>
        <v>0</v>
      </c>
      <c r="K190" s="206"/>
      <c r="L190" s="207"/>
      <c r="M190" s="208" t="s">
        <v>1</v>
      </c>
      <c r="N190" s="209" t="s">
        <v>37</v>
      </c>
      <c r="O190" s="68"/>
      <c r="P190" s="190">
        <f t="shared" si="21"/>
        <v>0</v>
      </c>
      <c r="Q190" s="190">
        <v>0</v>
      </c>
      <c r="R190" s="190">
        <f t="shared" si="22"/>
        <v>0</v>
      </c>
      <c r="S190" s="190">
        <v>0</v>
      </c>
      <c r="T190" s="191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152</v>
      </c>
      <c r="AT190" s="192" t="s">
        <v>164</v>
      </c>
      <c r="AU190" s="192" t="s">
        <v>82</v>
      </c>
      <c r="AY190" s="14" t="s">
        <v>115</v>
      </c>
      <c r="BE190" s="193">
        <f t="shared" si="24"/>
        <v>0</v>
      </c>
      <c r="BF190" s="193">
        <f t="shared" si="25"/>
        <v>0</v>
      </c>
      <c r="BG190" s="193">
        <f t="shared" si="26"/>
        <v>0</v>
      </c>
      <c r="BH190" s="193">
        <f t="shared" si="27"/>
        <v>0</v>
      </c>
      <c r="BI190" s="193">
        <f t="shared" si="28"/>
        <v>0</v>
      </c>
      <c r="BJ190" s="14" t="s">
        <v>80</v>
      </c>
      <c r="BK190" s="193">
        <f t="shared" si="29"/>
        <v>0</v>
      </c>
      <c r="BL190" s="14" t="s">
        <v>124</v>
      </c>
      <c r="BM190" s="192" t="s">
        <v>329</v>
      </c>
    </row>
    <row r="191" spans="1:65" s="2" customFormat="1" ht="16.5" customHeight="1">
      <c r="A191" s="31"/>
      <c r="B191" s="32"/>
      <c r="C191" s="199" t="s">
        <v>330</v>
      </c>
      <c r="D191" s="199" t="s">
        <v>164</v>
      </c>
      <c r="E191" s="200" t="s">
        <v>331</v>
      </c>
      <c r="F191" s="201" t="s">
        <v>332</v>
      </c>
      <c r="G191" s="202" t="s">
        <v>193</v>
      </c>
      <c r="H191" s="203">
        <v>6</v>
      </c>
      <c r="I191" s="204"/>
      <c r="J191" s="205">
        <f t="shared" si="20"/>
        <v>0</v>
      </c>
      <c r="K191" s="206"/>
      <c r="L191" s="207"/>
      <c r="M191" s="208" t="s">
        <v>1</v>
      </c>
      <c r="N191" s="209" t="s">
        <v>37</v>
      </c>
      <c r="O191" s="68"/>
      <c r="P191" s="190">
        <f t="shared" si="21"/>
        <v>0</v>
      </c>
      <c r="Q191" s="190">
        <v>0</v>
      </c>
      <c r="R191" s="190">
        <f t="shared" si="22"/>
        <v>0</v>
      </c>
      <c r="S191" s="190">
        <v>0</v>
      </c>
      <c r="T191" s="191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152</v>
      </c>
      <c r="AT191" s="192" t="s">
        <v>164</v>
      </c>
      <c r="AU191" s="192" t="s">
        <v>82</v>
      </c>
      <c r="AY191" s="14" t="s">
        <v>115</v>
      </c>
      <c r="BE191" s="193">
        <f t="shared" si="24"/>
        <v>0</v>
      </c>
      <c r="BF191" s="193">
        <f t="shared" si="25"/>
        <v>0</v>
      </c>
      <c r="BG191" s="193">
        <f t="shared" si="26"/>
        <v>0</v>
      </c>
      <c r="BH191" s="193">
        <f t="shared" si="27"/>
        <v>0</v>
      </c>
      <c r="BI191" s="193">
        <f t="shared" si="28"/>
        <v>0</v>
      </c>
      <c r="BJ191" s="14" t="s">
        <v>80</v>
      </c>
      <c r="BK191" s="193">
        <f t="shared" si="29"/>
        <v>0</v>
      </c>
      <c r="BL191" s="14" t="s">
        <v>124</v>
      </c>
      <c r="BM191" s="192" t="s">
        <v>333</v>
      </c>
    </row>
    <row r="192" spans="1:65" s="2" customFormat="1" ht="16.5" customHeight="1">
      <c r="A192" s="31"/>
      <c r="B192" s="32"/>
      <c r="C192" s="199" t="s">
        <v>334</v>
      </c>
      <c r="D192" s="199" t="s">
        <v>164</v>
      </c>
      <c r="E192" s="200" t="s">
        <v>335</v>
      </c>
      <c r="F192" s="201" t="s">
        <v>336</v>
      </c>
      <c r="G192" s="202" t="s">
        <v>193</v>
      </c>
      <c r="H192" s="203">
        <v>1</v>
      </c>
      <c r="I192" s="204"/>
      <c r="J192" s="205">
        <f t="shared" si="20"/>
        <v>0</v>
      </c>
      <c r="K192" s="206"/>
      <c r="L192" s="207"/>
      <c r="M192" s="208" t="s">
        <v>1</v>
      </c>
      <c r="N192" s="209" t="s">
        <v>37</v>
      </c>
      <c r="O192" s="68"/>
      <c r="P192" s="190">
        <f t="shared" si="21"/>
        <v>0</v>
      </c>
      <c r="Q192" s="190">
        <v>0</v>
      </c>
      <c r="R192" s="190">
        <f t="shared" si="22"/>
        <v>0</v>
      </c>
      <c r="S192" s="190">
        <v>0</v>
      </c>
      <c r="T192" s="191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152</v>
      </c>
      <c r="AT192" s="192" t="s">
        <v>164</v>
      </c>
      <c r="AU192" s="192" t="s">
        <v>82</v>
      </c>
      <c r="AY192" s="14" t="s">
        <v>115</v>
      </c>
      <c r="BE192" s="193">
        <f t="shared" si="24"/>
        <v>0</v>
      </c>
      <c r="BF192" s="193">
        <f t="shared" si="25"/>
        <v>0</v>
      </c>
      <c r="BG192" s="193">
        <f t="shared" si="26"/>
        <v>0</v>
      </c>
      <c r="BH192" s="193">
        <f t="shared" si="27"/>
        <v>0</v>
      </c>
      <c r="BI192" s="193">
        <f t="shared" si="28"/>
        <v>0</v>
      </c>
      <c r="BJ192" s="14" t="s">
        <v>80</v>
      </c>
      <c r="BK192" s="193">
        <f t="shared" si="29"/>
        <v>0</v>
      </c>
      <c r="BL192" s="14" t="s">
        <v>124</v>
      </c>
      <c r="BM192" s="192" t="s">
        <v>337</v>
      </c>
    </row>
    <row r="193" spans="1:65" s="2" customFormat="1" ht="16.5" customHeight="1">
      <c r="A193" s="31"/>
      <c r="B193" s="32"/>
      <c r="C193" s="199" t="s">
        <v>338</v>
      </c>
      <c r="D193" s="199" t="s">
        <v>164</v>
      </c>
      <c r="E193" s="200" t="s">
        <v>339</v>
      </c>
      <c r="F193" s="201" t="s">
        <v>340</v>
      </c>
      <c r="G193" s="202" t="s">
        <v>193</v>
      </c>
      <c r="H193" s="203">
        <v>1</v>
      </c>
      <c r="I193" s="204"/>
      <c r="J193" s="205">
        <f t="shared" si="20"/>
        <v>0</v>
      </c>
      <c r="K193" s="206"/>
      <c r="L193" s="207"/>
      <c r="M193" s="208" t="s">
        <v>1</v>
      </c>
      <c r="N193" s="209" t="s">
        <v>37</v>
      </c>
      <c r="O193" s="68"/>
      <c r="P193" s="190">
        <f t="shared" si="21"/>
        <v>0</v>
      </c>
      <c r="Q193" s="190">
        <v>0</v>
      </c>
      <c r="R193" s="190">
        <f t="shared" si="22"/>
        <v>0</v>
      </c>
      <c r="S193" s="190">
        <v>0</v>
      </c>
      <c r="T193" s="191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152</v>
      </c>
      <c r="AT193" s="192" t="s">
        <v>164</v>
      </c>
      <c r="AU193" s="192" t="s">
        <v>82</v>
      </c>
      <c r="AY193" s="14" t="s">
        <v>115</v>
      </c>
      <c r="BE193" s="193">
        <f t="shared" si="24"/>
        <v>0</v>
      </c>
      <c r="BF193" s="193">
        <f t="shared" si="25"/>
        <v>0</v>
      </c>
      <c r="BG193" s="193">
        <f t="shared" si="26"/>
        <v>0</v>
      </c>
      <c r="BH193" s="193">
        <f t="shared" si="27"/>
        <v>0</v>
      </c>
      <c r="BI193" s="193">
        <f t="shared" si="28"/>
        <v>0</v>
      </c>
      <c r="BJ193" s="14" t="s">
        <v>80</v>
      </c>
      <c r="BK193" s="193">
        <f t="shared" si="29"/>
        <v>0</v>
      </c>
      <c r="BL193" s="14" t="s">
        <v>124</v>
      </c>
      <c r="BM193" s="192" t="s">
        <v>341</v>
      </c>
    </row>
    <row r="194" spans="1:65" s="2" customFormat="1" ht="16.5" customHeight="1">
      <c r="A194" s="31"/>
      <c r="B194" s="32"/>
      <c r="C194" s="199" t="s">
        <v>342</v>
      </c>
      <c r="D194" s="199" t="s">
        <v>164</v>
      </c>
      <c r="E194" s="200" t="s">
        <v>343</v>
      </c>
      <c r="F194" s="201" t="s">
        <v>344</v>
      </c>
      <c r="G194" s="202" t="s">
        <v>193</v>
      </c>
      <c r="H194" s="203">
        <v>1</v>
      </c>
      <c r="I194" s="204"/>
      <c r="J194" s="205">
        <f t="shared" si="20"/>
        <v>0</v>
      </c>
      <c r="K194" s="206"/>
      <c r="L194" s="207"/>
      <c r="M194" s="208" t="s">
        <v>1</v>
      </c>
      <c r="N194" s="209" t="s">
        <v>37</v>
      </c>
      <c r="O194" s="68"/>
      <c r="P194" s="190">
        <f t="shared" si="21"/>
        <v>0</v>
      </c>
      <c r="Q194" s="190">
        <v>0</v>
      </c>
      <c r="R194" s="190">
        <f t="shared" si="22"/>
        <v>0</v>
      </c>
      <c r="S194" s="190">
        <v>0</v>
      </c>
      <c r="T194" s="191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152</v>
      </c>
      <c r="AT194" s="192" t="s">
        <v>164</v>
      </c>
      <c r="AU194" s="192" t="s">
        <v>82</v>
      </c>
      <c r="AY194" s="14" t="s">
        <v>115</v>
      </c>
      <c r="BE194" s="193">
        <f t="shared" si="24"/>
        <v>0</v>
      </c>
      <c r="BF194" s="193">
        <f t="shared" si="25"/>
        <v>0</v>
      </c>
      <c r="BG194" s="193">
        <f t="shared" si="26"/>
        <v>0</v>
      </c>
      <c r="BH194" s="193">
        <f t="shared" si="27"/>
        <v>0</v>
      </c>
      <c r="BI194" s="193">
        <f t="shared" si="28"/>
        <v>0</v>
      </c>
      <c r="BJ194" s="14" t="s">
        <v>80</v>
      </c>
      <c r="BK194" s="193">
        <f t="shared" si="29"/>
        <v>0</v>
      </c>
      <c r="BL194" s="14" t="s">
        <v>124</v>
      </c>
      <c r="BM194" s="192" t="s">
        <v>345</v>
      </c>
    </row>
    <row r="195" spans="1:65" s="2" customFormat="1" ht="16.5" customHeight="1">
      <c r="A195" s="31"/>
      <c r="B195" s="32"/>
      <c r="C195" s="199" t="s">
        <v>346</v>
      </c>
      <c r="D195" s="199" t="s">
        <v>164</v>
      </c>
      <c r="E195" s="200" t="s">
        <v>347</v>
      </c>
      <c r="F195" s="201" t="s">
        <v>348</v>
      </c>
      <c r="G195" s="202" t="s">
        <v>193</v>
      </c>
      <c r="H195" s="203">
        <v>1</v>
      </c>
      <c r="I195" s="204"/>
      <c r="J195" s="205">
        <f t="shared" si="20"/>
        <v>0</v>
      </c>
      <c r="K195" s="206"/>
      <c r="L195" s="207"/>
      <c r="M195" s="208" t="s">
        <v>1</v>
      </c>
      <c r="N195" s="209" t="s">
        <v>37</v>
      </c>
      <c r="O195" s="68"/>
      <c r="P195" s="190">
        <f t="shared" si="21"/>
        <v>0</v>
      </c>
      <c r="Q195" s="190">
        <v>0</v>
      </c>
      <c r="R195" s="190">
        <f t="shared" si="22"/>
        <v>0</v>
      </c>
      <c r="S195" s="190">
        <v>0</v>
      </c>
      <c r="T195" s="191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152</v>
      </c>
      <c r="AT195" s="192" t="s">
        <v>164</v>
      </c>
      <c r="AU195" s="192" t="s">
        <v>82</v>
      </c>
      <c r="AY195" s="14" t="s">
        <v>115</v>
      </c>
      <c r="BE195" s="193">
        <f t="shared" si="24"/>
        <v>0</v>
      </c>
      <c r="BF195" s="193">
        <f t="shared" si="25"/>
        <v>0</v>
      </c>
      <c r="BG195" s="193">
        <f t="shared" si="26"/>
        <v>0</v>
      </c>
      <c r="BH195" s="193">
        <f t="shared" si="27"/>
        <v>0</v>
      </c>
      <c r="BI195" s="193">
        <f t="shared" si="28"/>
        <v>0</v>
      </c>
      <c r="BJ195" s="14" t="s">
        <v>80</v>
      </c>
      <c r="BK195" s="193">
        <f t="shared" si="29"/>
        <v>0</v>
      </c>
      <c r="BL195" s="14" t="s">
        <v>124</v>
      </c>
      <c r="BM195" s="192" t="s">
        <v>349</v>
      </c>
    </row>
    <row r="196" spans="1:65" s="2" customFormat="1" ht="16.5" customHeight="1">
      <c r="A196" s="31"/>
      <c r="B196" s="32"/>
      <c r="C196" s="180" t="s">
        <v>350</v>
      </c>
      <c r="D196" s="180" t="s">
        <v>120</v>
      </c>
      <c r="E196" s="181" t="s">
        <v>351</v>
      </c>
      <c r="F196" s="182" t="s">
        <v>352</v>
      </c>
      <c r="G196" s="183" t="s">
        <v>193</v>
      </c>
      <c r="H196" s="184">
        <v>1</v>
      </c>
      <c r="I196" s="185"/>
      <c r="J196" s="186">
        <f t="shared" si="20"/>
        <v>0</v>
      </c>
      <c r="K196" s="187"/>
      <c r="L196" s="36"/>
      <c r="M196" s="188" t="s">
        <v>1</v>
      </c>
      <c r="N196" s="189" t="s">
        <v>37</v>
      </c>
      <c r="O196" s="68"/>
      <c r="P196" s="190">
        <f t="shared" si="21"/>
        <v>0</v>
      </c>
      <c r="Q196" s="190">
        <v>0</v>
      </c>
      <c r="R196" s="190">
        <f t="shared" si="22"/>
        <v>0</v>
      </c>
      <c r="S196" s="190">
        <v>0</v>
      </c>
      <c r="T196" s="191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124</v>
      </c>
      <c r="AT196" s="192" t="s">
        <v>120</v>
      </c>
      <c r="AU196" s="192" t="s">
        <v>82</v>
      </c>
      <c r="AY196" s="14" t="s">
        <v>115</v>
      </c>
      <c r="BE196" s="193">
        <f t="shared" si="24"/>
        <v>0</v>
      </c>
      <c r="BF196" s="193">
        <f t="shared" si="25"/>
        <v>0</v>
      </c>
      <c r="BG196" s="193">
        <f t="shared" si="26"/>
        <v>0</v>
      </c>
      <c r="BH196" s="193">
        <f t="shared" si="27"/>
        <v>0</v>
      </c>
      <c r="BI196" s="193">
        <f t="shared" si="28"/>
        <v>0</v>
      </c>
      <c r="BJ196" s="14" t="s">
        <v>80</v>
      </c>
      <c r="BK196" s="193">
        <f t="shared" si="29"/>
        <v>0</v>
      </c>
      <c r="BL196" s="14" t="s">
        <v>124</v>
      </c>
      <c r="BM196" s="192" t="s">
        <v>353</v>
      </c>
    </row>
    <row r="197" spans="1:65" s="2" customFormat="1" ht="16.5" customHeight="1">
      <c r="A197" s="31"/>
      <c r="B197" s="32"/>
      <c r="C197" s="180" t="s">
        <v>354</v>
      </c>
      <c r="D197" s="180" t="s">
        <v>120</v>
      </c>
      <c r="E197" s="181" t="s">
        <v>355</v>
      </c>
      <c r="F197" s="182" t="s">
        <v>356</v>
      </c>
      <c r="G197" s="183" t="s">
        <v>193</v>
      </c>
      <c r="H197" s="184">
        <v>1</v>
      </c>
      <c r="I197" s="185"/>
      <c r="J197" s="186">
        <f t="shared" si="20"/>
        <v>0</v>
      </c>
      <c r="K197" s="187"/>
      <c r="L197" s="36"/>
      <c r="M197" s="188" t="s">
        <v>1</v>
      </c>
      <c r="N197" s="189" t="s">
        <v>37</v>
      </c>
      <c r="O197" s="68"/>
      <c r="P197" s="190">
        <f t="shared" si="21"/>
        <v>0</v>
      </c>
      <c r="Q197" s="190">
        <v>0</v>
      </c>
      <c r="R197" s="190">
        <f t="shared" si="22"/>
        <v>0</v>
      </c>
      <c r="S197" s="190">
        <v>0</v>
      </c>
      <c r="T197" s="191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124</v>
      </c>
      <c r="AT197" s="192" t="s">
        <v>120</v>
      </c>
      <c r="AU197" s="192" t="s">
        <v>82</v>
      </c>
      <c r="AY197" s="14" t="s">
        <v>115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4" t="s">
        <v>80</v>
      </c>
      <c r="BK197" s="193">
        <f t="shared" si="29"/>
        <v>0</v>
      </c>
      <c r="BL197" s="14" t="s">
        <v>124</v>
      </c>
      <c r="BM197" s="192" t="s">
        <v>357</v>
      </c>
    </row>
    <row r="198" spans="1:65" s="12" customFormat="1" ht="22.9" customHeight="1">
      <c r="B198" s="164"/>
      <c r="C198" s="165"/>
      <c r="D198" s="166" t="s">
        <v>71</v>
      </c>
      <c r="E198" s="178" t="s">
        <v>358</v>
      </c>
      <c r="F198" s="178" t="s">
        <v>359</v>
      </c>
      <c r="G198" s="165"/>
      <c r="H198" s="165"/>
      <c r="I198" s="168"/>
      <c r="J198" s="179">
        <f>BK198</f>
        <v>0</v>
      </c>
      <c r="K198" s="165"/>
      <c r="L198" s="170"/>
      <c r="M198" s="171"/>
      <c r="N198" s="172"/>
      <c r="O198" s="172"/>
      <c r="P198" s="173">
        <f>SUM(P199:P206)</f>
        <v>0</v>
      </c>
      <c r="Q198" s="172"/>
      <c r="R198" s="173">
        <f>SUM(R199:R206)</f>
        <v>0</v>
      </c>
      <c r="S198" s="172"/>
      <c r="T198" s="174">
        <f>SUM(T199:T206)</f>
        <v>0</v>
      </c>
      <c r="AR198" s="175" t="s">
        <v>130</v>
      </c>
      <c r="AT198" s="176" t="s">
        <v>71</v>
      </c>
      <c r="AU198" s="176" t="s">
        <v>80</v>
      </c>
      <c r="AY198" s="175" t="s">
        <v>115</v>
      </c>
      <c r="BK198" s="177">
        <f>SUM(BK199:BK206)</f>
        <v>0</v>
      </c>
    </row>
    <row r="199" spans="1:65" s="2" customFormat="1" ht="16.5" customHeight="1">
      <c r="A199" s="31"/>
      <c r="B199" s="32"/>
      <c r="C199" s="180" t="s">
        <v>360</v>
      </c>
      <c r="D199" s="180" t="s">
        <v>120</v>
      </c>
      <c r="E199" s="181" t="s">
        <v>361</v>
      </c>
      <c r="F199" s="182" t="s">
        <v>362</v>
      </c>
      <c r="G199" s="183" t="s">
        <v>193</v>
      </c>
      <c r="H199" s="184">
        <v>8</v>
      </c>
      <c r="I199" s="185"/>
      <c r="J199" s="186">
        <f>ROUND(I199*H199,2)</f>
        <v>0</v>
      </c>
      <c r="K199" s="187"/>
      <c r="L199" s="36"/>
      <c r="M199" s="188" t="s">
        <v>1</v>
      </c>
      <c r="N199" s="189" t="s">
        <v>37</v>
      </c>
      <c r="O199" s="68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363</v>
      </c>
      <c r="AT199" s="192" t="s">
        <v>120</v>
      </c>
      <c r="AU199" s="192" t="s">
        <v>82</v>
      </c>
      <c r="AY199" s="14" t="s">
        <v>115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4" t="s">
        <v>80</v>
      </c>
      <c r="BK199" s="193">
        <f>ROUND(I199*H199,2)</f>
        <v>0</v>
      </c>
      <c r="BL199" s="14" t="s">
        <v>363</v>
      </c>
      <c r="BM199" s="192" t="s">
        <v>364</v>
      </c>
    </row>
    <row r="200" spans="1:65" s="2" customFormat="1" ht="16.5" customHeight="1">
      <c r="A200" s="31"/>
      <c r="B200" s="32"/>
      <c r="C200" s="180" t="s">
        <v>365</v>
      </c>
      <c r="D200" s="180" t="s">
        <v>120</v>
      </c>
      <c r="E200" s="181" t="s">
        <v>366</v>
      </c>
      <c r="F200" s="182" t="s">
        <v>367</v>
      </c>
      <c r="G200" s="183" t="s">
        <v>133</v>
      </c>
      <c r="H200" s="184">
        <v>2</v>
      </c>
      <c r="I200" s="185"/>
      <c r="J200" s="186">
        <f>ROUND(I200*H200,2)</f>
        <v>0</v>
      </c>
      <c r="K200" s="187"/>
      <c r="L200" s="36"/>
      <c r="M200" s="188" t="s">
        <v>1</v>
      </c>
      <c r="N200" s="189" t="s">
        <v>37</v>
      </c>
      <c r="O200" s="68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2" t="s">
        <v>363</v>
      </c>
      <c r="AT200" s="192" t="s">
        <v>120</v>
      </c>
      <c r="AU200" s="192" t="s">
        <v>82</v>
      </c>
      <c r="AY200" s="14" t="s">
        <v>115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4" t="s">
        <v>80</v>
      </c>
      <c r="BK200" s="193">
        <f>ROUND(I200*H200,2)</f>
        <v>0</v>
      </c>
      <c r="BL200" s="14" t="s">
        <v>363</v>
      </c>
      <c r="BM200" s="192" t="s">
        <v>368</v>
      </c>
    </row>
    <row r="201" spans="1:65" s="2" customFormat="1" ht="16.5" customHeight="1">
      <c r="A201" s="31"/>
      <c r="B201" s="32"/>
      <c r="C201" s="180" t="s">
        <v>369</v>
      </c>
      <c r="D201" s="180" t="s">
        <v>120</v>
      </c>
      <c r="E201" s="181" t="s">
        <v>370</v>
      </c>
      <c r="F201" s="182" t="s">
        <v>371</v>
      </c>
      <c r="G201" s="183" t="s">
        <v>133</v>
      </c>
      <c r="H201" s="184">
        <v>1</v>
      </c>
      <c r="I201" s="185"/>
      <c r="J201" s="186">
        <f>ROUND(I201*H201,2)</f>
        <v>0</v>
      </c>
      <c r="K201" s="187"/>
      <c r="L201" s="36"/>
      <c r="M201" s="188" t="s">
        <v>1</v>
      </c>
      <c r="N201" s="189" t="s">
        <v>37</v>
      </c>
      <c r="O201" s="68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363</v>
      </c>
      <c r="AT201" s="192" t="s">
        <v>120</v>
      </c>
      <c r="AU201" s="192" t="s">
        <v>82</v>
      </c>
      <c r="AY201" s="14" t="s">
        <v>115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4" t="s">
        <v>80</v>
      </c>
      <c r="BK201" s="193">
        <f>ROUND(I201*H201,2)</f>
        <v>0</v>
      </c>
      <c r="BL201" s="14" t="s">
        <v>363</v>
      </c>
      <c r="BM201" s="192" t="s">
        <v>372</v>
      </c>
    </row>
    <row r="202" spans="1:65" s="2" customFormat="1" ht="16.5" customHeight="1">
      <c r="A202" s="31"/>
      <c r="B202" s="32"/>
      <c r="C202" s="180" t="s">
        <v>373</v>
      </c>
      <c r="D202" s="180" t="s">
        <v>120</v>
      </c>
      <c r="E202" s="181" t="s">
        <v>374</v>
      </c>
      <c r="F202" s="182" t="s">
        <v>375</v>
      </c>
      <c r="G202" s="183" t="s">
        <v>133</v>
      </c>
      <c r="H202" s="184">
        <v>1</v>
      </c>
      <c r="I202" s="185"/>
      <c r="J202" s="186">
        <f>ROUND(I202*H202,2)</f>
        <v>0</v>
      </c>
      <c r="K202" s="187"/>
      <c r="L202" s="36"/>
      <c r="M202" s="188" t="s">
        <v>1</v>
      </c>
      <c r="N202" s="189" t="s">
        <v>37</v>
      </c>
      <c r="O202" s="68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363</v>
      </c>
      <c r="AT202" s="192" t="s">
        <v>120</v>
      </c>
      <c r="AU202" s="192" t="s">
        <v>82</v>
      </c>
      <c r="AY202" s="14" t="s">
        <v>115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4" t="s">
        <v>80</v>
      </c>
      <c r="BK202" s="193">
        <f>ROUND(I202*H202,2)</f>
        <v>0</v>
      </c>
      <c r="BL202" s="14" t="s">
        <v>363</v>
      </c>
      <c r="BM202" s="192" t="s">
        <v>376</v>
      </c>
    </row>
    <row r="203" spans="1:65" s="2" customFormat="1" ht="49.15" customHeight="1">
      <c r="A203" s="31"/>
      <c r="B203" s="32"/>
      <c r="C203" s="180" t="s">
        <v>377</v>
      </c>
      <c r="D203" s="180" t="s">
        <v>120</v>
      </c>
      <c r="E203" s="181" t="s">
        <v>378</v>
      </c>
      <c r="F203" s="182" t="s">
        <v>379</v>
      </c>
      <c r="G203" s="183" t="s">
        <v>133</v>
      </c>
      <c r="H203" s="184">
        <v>1</v>
      </c>
      <c r="I203" s="185"/>
      <c r="J203" s="186">
        <f>ROUND(I203*H203,2)</f>
        <v>0</v>
      </c>
      <c r="K203" s="187"/>
      <c r="L203" s="36"/>
      <c r="M203" s="188" t="s">
        <v>1</v>
      </c>
      <c r="N203" s="189" t="s">
        <v>37</v>
      </c>
      <c r="O203" s="68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363</v>
      </c>
      <c r="AT203" s="192" t="s">
        <v>120</v>
      </c>
      <c r="AU203" s="192" t="s">
        <v>82</v>
      </c>
      <c r="AY203" s="14" t="s">
        <v>115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80</v>
      </c>
      <c r="BK203" s="193">
        <f>ROUND(I203*H203,2)</f>
        <v>0</v>
      </c>
      <c r="BL203" s="14" t="s">
        <v>363</v>
      </c>
      <c r="BM203" s="192" t="s">
        <v>380</v>
      </c>
    </row>
    <row r="204" spans="1:65" s="2" customFormat="1" ht="146.25">
      <c r="A204" s="31"/>
      <c r="B204" s="32"/>
      <c r="C204" s="33"/>
      <c r="D204" s="194" t="s">
        <v>135</v>
      </c>
      <c r="E204" s="33"/>
      <c r="F204" s="195" t="s">
        <v>381</v>
      </c>
      <c r="G204" s="33"/>
      <c r="H204" s="33"/>
      <c r="I204" s="196"/>
      <c r="J204" s="33"/>
      <c r="K204" s="33"/>
      <c r="L204" s="36"/>
      <c r="M204" s="197"/>
      <c r="N204" s="198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135</v>
      </c>
      <c r="AU204" s="14" t="s">
        <v>82</v>
      </c>
    </row>
    <row r="205" spans="1:65" s="2" customFormat="1" ht="16.5" customHeight="1">
      <c r="A205" s="31"/>
      <c r="B205" s="32"/>
      <c r="C205" s="180" t="s">
        <v>382</v>
      </c>
      <c r="D205" s="180" t="s">
        <v>120</v>
      </c>
      <c r="E205" s="181" t="s">
        <v>383</v>
      </c>
      <c r="F205" s="182" t="s">
        <v>384</v>
      </c>
      <c r="G205" s="183" t="s">
        <v>133</v>
      </c>
      <c r="H205" s="184">
        <v>1</v>
      </c>
      <c r="I205" s="185"/>
      <c r="J205" s="186">
        <f>ROUND(I205*H205,2)</f>
        <v>0</v>
      </c>
      <c r="K205" s="187"/>
      <c r="L205" s="36"/>
      <c r="M205" s="188" t="s">
        <v>1</v>
      </c>
      <c r="N205" s="189" t="s">
        <v>37</v>
      </c>
      <c r="O205" s="68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363</v>
      </c>
      <c r="AT205" s="192" t="s">
        <v>120</v>
      </c>
      <c r="AU205" s="192" t="s">
        <v>82</v>
      </c>
      <c r="AY205" s="14" t="s">
        <v>115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80</v>
      </c>
      <c r="BK205" s="193">
        <f>ROUND(I205*H205,2)</f>
        <v>0</v>
      </c>
      <c r="BL205" s="14" t="s">
        <v>363</v>
      </c>
      <c r="BM205" s="192" t="s">
        <v>385</v>
      </c>
    </row>
    <row r="206" spans="1:65" s="2" customFormat="1" ht="24.2" customHeight="1">
      <c r="A206" s="31"/>
      <c r="B206" s="32"/>
      <c r="C206" s="180" t="s">
        <v>363</v>
      </c>
      <c r="D206" s="180" t="s">
        <v>120</v>
      </c>
      <c r="E206" s="181" t="s">
        <v>386</v>
      </c>
      <c r="F206" s="182" t="s">
        <v>387</v>
      </c>
      <c r="G206" s="183" t="s">
        <v>128</v>
      </c>
      <c r="H206" s="184">
        <v>7</v>
      </c>
      <c r="I206" s="185"/>
      <c r="J206" s="186">
        <f>ROUND(I206*H206,2)</f>
        <v>0</v>
      </c>
      <c r="K206" s="187"/>
      <c r="L206" s="36"/>
      <c r="M206" s="210" t="s">
        <v>1</v>
      </c>
      <c r="N206" s="211" t="s">
        <v>37</v>
      </c>
      <c r="O206" s="212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363</v>
      </c>
      <c r="AT206" s="192" t="s">
        <v>120</v>
      </c>
      <c r="AU206" s="192" t="s">
        <v>82</v>
      </c>
      <c r="AY206" s="14" t="s">
        <v>115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4" t="s">
        <v>80</v>
      </c>
      <c r="BK206" s="193">
        <f>ROUND(I206*H206,2)</f>
        <v>0</v>
      </c>
      <c r="BL206" s="14" t="s">
        <v>363</v>
      </c>
      <c r="BM206" s="192" t="s">
        <v>388</v>
      </c>
    </row>
    <row r="207" spans="1:65" s="2" customFormat="1" ht="6.95" customHeight="1">
      <c r="A207" s="3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36"/>
      <c r="M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</row>
  </sheetData>
  <sheetProtection algorithmName="SHA-512" hashValue="7FaTkGjFd6SQ7EuX8kxbmyaDZp5noS5GsdQe1Ec93InmA3c5r+qKVH+m2dqq8XMZ5FoawmiajUtYf9XSV4Ol1A==" saltValue="ysPYgGn74uV5GtzokeZWB/TIRzU/6IlJVr0iYP6mUOOniGTCsEStXgnO/T62dp7t3JN6gb+SCEripTr5Q47nag==" spinCount="100000" sheet="1" objects="1" scenarios="1" formatColumns="0" formatRows="0" autoFilter="0"/>
  <autoFilter ref="C124:K20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D.1.4.1 - SILNOPROUDÁ ELE...</vt:lpstr>
      <vt:lpstr>'D.1.4.1 - SILNOPROUDÁ ELE...'!Názvy_tisku</vt:lpstr>
      <vt:lpstr>'Rekapitulace stavby'!Názvy_tisku</vt:lpstr>
      <vt:lpstr>'D.1.4.1 - SILNOPROUDÁ ELE...'!Oblast_tisku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PC01\administrativa</dc:creator>
  <cp:lastModifiedBy>administrativa</cp:lastModifiedBy>
  <dcterms:created xsi:type="dcterms:W3CDTF">2025-07-28T08:33:14Z</dcterms:created>
  <dcterms:modified xsi:type="dcterms:W3CDTF">2025-07-28T08:34:35Z</dcterms:modified>
</cp:coreProperties>
</file>